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C:\Users\JorgeMario\OneDrive - Instituto Tecnológico Metropolitano\ITM\Maestria Seguridad Informatica\Quinto Semestre\Entrega Trabajo de Grado\Modificaciones\"/>
    </mc:Choice>
  </mc:AlternateContent>
  <xr:revisionPtr revIDLastSave="0" documentId="10_ncr:100000_{44B9DBB3-4177-4FD7-8358-25319022E886}" xr6:coauthVersionLast="31" xr6:coauthVersionMax="37" xr10:uidLastSave="{00000000-0000-0000-0000-000000000000}"/>
  <bookViews>
    <workbookView xWindow="0" yWindow="465" windowWidth="16545" windowHeight="6015" tabRatio="622" firstSheet="1" activeTab="1" xr2:uid="{00000000-000D-0000-FFFF-FFFF00000000}"/>
  </bookViews>
  <sheets>
    <sheet name="Calificación" sheetId="2" state="hidden" r:id="rId1"/>
    <sheet name="Gestión de Riesgos" sheetId="1" r:id="rId2"/>
    <sheet name="GACC" sheetId="3" r:id="rId3"/>
    <sheet name="GIA" sheetId="5" r:id="rId4"/>
    <sheet name="GAV" sheetId="6" r:id="rId5"/>
    <sheet name="CS" sheetId="8" r:id="rId6"/>
    <sheet name="IIC" sheetId="9" r:id="rId7"/>
    <sheet name="REICO" sheetId="10" r:id="rId8"/>
    <sheet name="GCSEE" sheetId="11" r:id="rId9"/>
    <sheet name="AP" sheetId="12" r:id="rId10"/>
    <sheet name="GPSC" sheetId="13" r:id="rId11"/>
    <sheet name="GPII" sheetId="15" r:id="rId12"/>
    <sheet name="Resultados" sheetId="16" r:id="rId13"/>
  </sheets>
  <definedNames>
    <definedName name="_xlnm._FilterDatabase" localSheetId="5" hidden="1">CS!$D$2:$I$2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3" l="1"/>
  <c r="I6" i="3"/>
  <c r="I9" i="3"/>
  <c r="I13" i="3"/>
  <c r="I16" i="3"/>
  <c r="I19" i="3"/>
  <c r="I21" i="3"/>
  <c r="B4" i="16"/>
  <c r="G4" i="16" s="1"/>
  <c r="I26" i="3"/>
  <c r="I28" i="3"/>
  <c r="I30" i="3"/>
  <c r="I33" i="3"/>
  <c r="I35" i="3"/>
  <c r="I38" i="3"/>
  <c r="I41" i="3"/>
  <c r="I43" i="3"/>
  <c r="I46" i="3"/>
  <c r="I49" i="3"/>
  <c r="I53" i="3"/>
  <c r="I55" i="3"/>
  <c r="I57" i="3"/>
  <c r="I60" i="3"/>
  <c r="I63" i="3"/>
  <c r="I66" i="3"/>
  <c r="I69" i="3"/>
  <c r="I71" i="3"/>
  <c r="I74" i="3"/>
  <c r="D4" i="16"/>
  <c r="I4" i="16" s="1"/>
  <c r="I4" i="5"/>
  <c r="I6" i="5"/>
  <c r="I8" i="5"/>
  <c r="I10" i="5"/>
  <c r="I12" i="5"/>
  <c r="I14" i="5"/>
  <c r="I16" i="5"/>
  <c r="B5" i="16"/>
  <c r="G5" i="16" s="1"/>
  <c r="I20" i="5"/>
  <c r="I22" i="5"/>
  <c r="I24" i="5"/>
  <c r="I26" i="5"/>
  <c r="I28" i="5"/>
  <c r="I30" i="5"/>
  <c r="I32" i="5"/>
  <c r="I34" i="5"/>
  <c r="I36" i="5"/>
  <c r="C5" i="16"/>
  <c r="H5" i="16" s="1"/>
  <c r="I40" i="5"/>
  <c r="I42" i="5"/>
  <c r="I44" i="5"/>
  <c r="I46" i="5"/>
  <c r="I48" i="5"/>
  <c r="I50" i="5"/>
  <c r="I52" i="5"/>
  <c r="I54" i="5"/>
  <c r="I56" i="5"/>
  <c r="D5" i="16"/>
  <c r="I5" i="16" s="1"/>
  <c r="I4" i="6"/>
  <c r="I6" i="6"/>
  <c r="I8" i="6"/>
  <c r="I10" i="6"/>
  <c r="I12" i="6"/>
  <c r="I14" i="6"/>
  <c r="I16" i="6"/>
  <c r="I18" i="6"/>
  <c r="I20" i="6"/>
  <c r="I22" i="6"/>
  <c r="I26" i="6"/>
  <c r="I28" i="6"/>
  <c r="I30" i="6"/>
  <c r="I32" i="6"/>
  <c r="I34" i="6"/>
  <c r="I36" i="6"/>
  <c r="I38" i="6"/>
  <c r="I40" i="6"/>
  <c r="I42" i="6"/>
  <c r="I44" i="6"/>
  <c r="I46" i="6"/>
  <c r="I48" i="6"/>
  <c r="I50" i="6"/>
  <c r="I52" i="6"/>
  <c r="I56" i="6"/>
  <c r="I58" i="6"/>
  <c r="I60" i="6"/>
  <c r="I62" i="6"/>
  <c r="I64" i="6"/>
  <c r="I66" i="6"/>
  <c r="I68" i="6"/>
  <c r="I70" i="6"/>
  <c r="I72" i="6"/>
  <c r="D6" i="16"/>
  <c r="I6" i="16" s="1"/>
  <c r="I4" i="8"/>
  <c r="I6" i="8"/>
  <c r="I8" i="8"/>
  <c r="I10" i="8"/>
  <c r="I12" i="8"/>
  <c r="B7" i="16"/>
  <c r="G7" i="16" s="1"/>
  <c r="I16" i="8"/>
  <c r="I18" i="8"/>
  <c r="I20" i="8"/>
  <c r="I22" i="8"/>
  <c r="I24" i="8"/>
  <c r="I26" i="8"/>
  <c r="I28" i="8"/>
  <c r="I30" i="8"/>
  <c r="I32" i="8"/>
  <c r="I34" i="8"/>
  <c r="I36" i="8"/>
  <c r="C7" i="16"/>
  <c r="H7" i="16" s="1"/>
  <c r="I40" i="8"/>
  <c r="I42" i="8"/>
  <c r="I44" i="8"/>
  <c r="I46" i="8"/>
  <c r="I48" i="8"/>
  <c r="I50" i="8"/>
  <c r="I54" i="8"/>
  <c r="I56" i="8"/>
  <c r="I58" i="8"/>
  <c r="I60" i="8"/>
  <c r="I62" i="8"/>
  <c r="I64" i="8"/>
  <c r="I66" i="8"/>
  <c r="I68" i="8"/>
  <c r="I70" i="8"/>
  <c r="E7" i="16"/>
  <c r="J7" i="16" s="1"/>
  <c r="K7" i="16"/>
  <c r="I4" i="9"/>
  <c r="I6" i="9"/>
  <c r="I8" i="9"/>
  <c r="I10" i="9"/>
  <c r="I12" i="9"/>
  <c r="I14" i="9"/>
  <c r="I16" i="9"/>
  <c r="I18" i="9"/>
  <c r="I20" i="9"/>
  <c r="I22" i="9"/>
  <c r="I24" i="9"/>
  <c r="I26" i="9"/>
  <c r="B8" i="16"/>
  <c r="G8" i="16" s="1"/>
  <c r="I30" i="9"/>
  <c r="I32" i="9"/>
  <c r="I34" i="9"/>
  <c r="I36" i="9"/>
  <c r="I38" i="9"/>
  <c r="I40" i="9"/>
  <c r="I42" i="9"/>
  <c r="I44" i="9"/>
  <c r="I46" i="9"/>
  <c r="I48" i="9"/>
  <c r="I5" i="10"/>
  <c r="I7" i="10"/>
  <c r="I9" i="10"/>
  <c r="I11" i="10"/>
  <c r="I13" i="10"/>
  <c r="I15" i="10"/>
  <c r="I17" i="10"/>
  <c r="I19" i="10"/>
  <c r="I23" i="10"/>
  <c r="I25" i="10"/>
  <c r="I27" i="10"/>
  <c r="I29" i="10"/>
  <c r="I31" i="10"/>
  <c r="I33" i="10"/>
  <c r="I35" i="10"/>
  <c r="I37" i="10"/>
  <c r="I39" i="10"/>
  <c r="C9" i="16"/>
  <c r="H9" i="16" s="1"/>
  <c r="I43" i="10"/>
  <c r="I45" i="10"/>
  <c r="I47" i="10"/>
  <c r="I49" i="10"/>
  <c r="I51" i="10"/>
  <c r="I53" i="10"/>
  <c r="I55" i="10"/>
  <c r="I57" i="10"/>
  <c r="I59" i="10"/>
  <c r="I61" i="10"/>
  <c r="I63" i="10"/>
  <c r="I65" i="10"/>
  <c r="I67" i="10"/>
  <c r="I69" i="10"/>
  <c r="I71" i="10"/>
  <c r="D9" i="16"/>
  <c r="I9" i="16" s="1"/>
  <c r="I75" i="10"/>
  <c r="I77" i="10"/>
  <c r="I79" i="10"/>
  <c r="I81" i="10"/>
  <c r="I83" i="10"/>
  <c r="I85" i="10"/>
  <c r="I87" i="10"/>
  <c r="I89" i="10"/>
  <c r="I91" i="10"/>
  <c r="I93" i="10"/>
  <c r="I95" i="10"/>
  <c r="E9" i="16"/>
  <c r="J9" i="16" s="1"/>
  <c r="I99" i="10"/>
  <c r="I101" i="10"/>
  <c r="I103" i="10"/>
  <c r="I105" i="10"/>
  <c r="I107" i="10"/>
  <c r="I109" i="10"/>
  <c r="I111" i="10"/>
  <c r="I113" i="10"/>
  <c r="I115" i="10"/>
  <c r="F9" i="16"/>
  <c r="K9" i="16" s="1"/>
  <c r="I4" i="11"/>
  <c r="I6" i="11"/>
  <c r="I8" i="11"/>
  <c r="I10" i="11"/>
  <c r="I12" i="11"/>
  <c r="I14" i="11"/>
  <c r="I16" i="11"/>
  <c r="B10" i="16"/>
  <c r="G10" i="16" s="1"/>
  <c r="I20" i="11"/>
  <c r="I22" i="11"/>
  <c r="I24" i="11"/>
  <c r="I26" i="11"/>
  <c r="I28" i="11"/>
  <c r="I30" i="11"/>
  <c r="I32" i="11"/>
  <c r="I34" i="11"/>
  <c r="I36" i="11"/>
  <c r="I38" i="11"/>
  <c r="I40" i="11"/>
  <c r="I42" i="11"/>
  <c r="I44" i="11"/>
  <c r="I46" i="11"/>
  <c r="I50" i="11"/>
  <c r="I52" i="11"/>
  <c r="I54" i="11"/>
  <c r="I56" i="11"/>
  <c r="I58" i="11"/>
  <c r="I60" i="11"/>
  <c r="I62" i="11"/>
  <c r="I64" i="11"/>
  <c r="I66" i="11"/>
  <c r="D10" i="16"/>
  <c r="I10" i="16" s="1"/>
  <c r="I4" i="12"/>
  <c r="I6" i="12"/>
  <c r="I8" i="12"/>
  <c r="I10" i="12"/>
  <c r="I12" i="12"/>
  <c r="I14" i="12"/>
  <c r="I16" i="12"/>
  <c r="B11" i="16"/>
  <c r="G11" i="16" s="1"/>
  <c r="I20" i="12"/>
  <c r="I22" i="12"/>
  <c r="I24" i="12"/>
  <c r="I26" i="12"/>
  <c r="I28" i="12"/>
  <c r="I30" i="12"/>
  <c r="I32" i="12"/>
  <c r="I34" i="12"/>
  <c r="I38" i="12"/>
  <c r="I40" i="12"/>
  <c r="I42" i="12"/>
  <c r="I44" i="12"/>
  <c r="I46" i="12"/>
  <c r="I48" i="12"/>
  <c r="I50" i="12"/>
  <c r="I52" i="12"/>
  <c r="I54" i="12"/>
  <c r="D11" i="16"/>
  <c r="I11" i="16" s="1"/>
  <c r="I58" i="12"/>
  <c r="I60" i="12"/>
  <c r="I62" i="12"/>
  <c r="I64" i="12"/>
  <c r="I66" i="12"/>
  <c r="E11" i="16"/>
  <c r="J11" i="16" s="1"/>
  <c r="I70" i="12"/>
  <c r="I72" i="12"/>
  <c r="I74" i="12"/>
  <c r="I76" i="12"/>
  <c r="I78" i="12"/>
  <c r="I80" i="12"/>
  <c r="I82" i="12"/>
  <c r="I84" i="12"/>
  <c r="I86" i="12"/>
  <c r="I4" i="13"/>
  <c r="I6" i="13"/>
  <c r="I8" i="13"/>
  <c r="I10" i="13"/>
  <c r="I12" i="13"/>
  <c r="I14" i="13"/>
  <c r="I16" i="13"/>
  <c r="I20" i="13"/>
  <c r="I22" i="13"/>
  <c r="I24" i="13"/>
  <c r="I26" i="13"/>
  <c r="I28" i="13"/>
  <c r="I30" i="13"/>
  <c r="I32" i="13"/>
  <c r="I34" i="13"/>
  <c r="I36" i="13"/>
  <c r="I38" i="13"/>
  <c r="I40" i="13"/>
  <c r="I42" i="13"/>
  <c r="I46" i="13"/>
  <c r="I48" i="13"/>
  <c r="D12" i="16" s="1"/>
  <c r="I12" i="16" s="1"/>
  <c r="I50" i="13"/>
  <c r="I52" i="13"/>
  <c r="I56" i="13"/>
  <c r="I58" i="13"/>
  <c r="E12" i="16" s="1"/>
  <c r="J12" i="16" s="1"/>
  <c r="I62" i="13"/>
  <c r="I64" i="13"/>
  <c r="I66" i="13"/>
  <c r="I68" i="13"/>
  <c r="I70" i="13"/>
  <c r="I72" i="13"/>
  <c r="I4" i="15"/>
  <c r="I6" i="15"/>
  <c r="I8" i="15"/>
  <c r="I10" i="15"/>
  <c r="I12" i="15"/>
  <c r="I14" i="15"/>
  <c r="I16" i="15"/>
  <c r="B13" i="16"/>
  <c r="G13" i="16" s="1"/>
  <c r="I46" i="15"/>
  <c r="I48" i="15"/>
  <c r="I50" i="15"/>
  <c r="I52" i="15"/>
  <c r="I56" i="15"/>
  <c r="I58" i="15"/>
  <c r="I60" i="15"/>
  <c r="I62" i="15"/>
  <c r="I64" i="15"/>
  <c r="I66" i="15"/>
  <c r="I22" i="1"/>
  <c r="I24" i="1"/>
  <c r="I26" i="1"/>
  <c r="I29" i="1"/>
  <c r="I31" i="1"/>
  <c r="I34" i="1"/>
  <c r="I37" i="1"/>
  <c r="I39" i="1"/>
  <c r="I42" i="1"/>
  <c r="I45" i="1"/>
  <c r="I50" i="1"/>
  <c r="I52" i="1"/>
  <c r="I54" i="1"/>
  <c r="I57" i="1"/>
  <c r="I60" i="1"/>
  <c r="I63" i="1"/>
  <c r="I66" i="1"/>
  <c r="I68" i="1"/>
  <c r="I71" i="1"/>
  <c r="D3" i="16"/>
  <c r="I3" i="16" s="1"/>
  <c r="I4" i="1"/>
  <c r="I6" i="1"/>
  <c r="I9" i="1"/>
  <c r="I13" i="1"/>
  <c r="I16" i="1"/>
  <c r="I42" i="15"/>
  <c r="I40" i="15"/>
  <c r="I38" i="15"/>
  <c r="I36" i="15"/>
  <c r="I34" i="15"/>
  <c r="I32" i="15"/>
  <c r="I30" i="15"/>
  <c r="I28" i="15"/>
  <c r="I20" i="15"/>
  <c r="I22" i="15"/>
  <c r="I24" i="15"/>
  <c r="I26" i="15"/>
  <c r="C13" i="16"/>
  <c r="H13" i="16" s="1"/>
  <c r="E13" i="16" l="1"/>
  <c r="J13" i="16" s="1"/>
  <c r="D13" i="16"/>
  <c r="I13" i="16" s="1"/>
  <c r="F12" i="16"/>
  <c r="K12" i="16" s="1"/>
  <c r="C12" i="16"/>
  <c r="H12" i="16" s="1"/>
  <c r="B12" i="16"/>
  <c r="G12" i="16" s="1"/>
  <c r="F11" i="16"/>
  <c r="K11" i="16" s="1"/>
  <c r="C11" i="16"/>
  <c r="H11" i="16" s="1"/>
  <c r="C10" i="16"/>
  <c r="H10" i="16" s="1"/>
  <c r="B9" i="16"/>
  <c r="G9" i="16" s="1"/>
  <c r="C8" i="16"/>
  <c r="H8" i="16" s="1"/>
  <c r="D7" i="16"/>
  <c r="I7" i="16" s="1"/>
  <c r="C6" i="16"/>
  <c r="H6" i="16" s="1"/>
  <c r="B6" i="16"/>
  <c r="G6" i="16" s="1"/>
  <c r="C4" i="16"/>
  <c r="H4" i="16" s="1"/>
  <c r="C3" i="16"/>
  <c r="H3" i="16" s="1"/>
  <c r="B3" i="16"/>
  <c r="G3" i="16" s="1"/>
</calcChain>
</file>

<file path=xl/sharedStrings.xml><?xml version="1.0" encoding="utf-8"?>
<sst xmlns="http://schemas.openxmlformats.org/spreadsheetml/2006/main" count="1223" uniqueCount="480">
  <si>
    <t>No Implementada</t>
  </si>
  <si>
    <t>Algunos Temas</t>
  </si>
  <si>
    <t>La Mayoria</t>
  </si>
  <si>
    <t>Completamente</t>
  </si>
  <si>
    <t>Gestión de Riesgos</t>
  </si>
  <si>
    <t>Establecer estrategias de gestión del riesgo cibernético</t>
  </si>
  <si>
    <t>Calificación</t>
  </si>
  <si>
    <t>Observaciones</t>
  </si>
  <si>
    <t>Porcentaje de Implementación en la Organización</t>
  </si>
  <si>
    <t>Propósito: Establecer, operar y mantener un programa de gestión de riesgo de seguridad cibernética de la empresa para identificar, analizar y mitigar el riesgo de ciberseguridad para la organización, incluyendo sus unidades de negocios, subsidiarias, infraestructura interconectada relacionada y partes interesadas.</t>
  </si>
  <si>
    <t>a.</t>
  </si>
  <si>
    <t>Existe una estrategia documentada de gestión del riesgo en ciberseguridad para los activos (infraestructura e información).</t>
  </si>
  <si>
    <t>b.</t>
  </si>
  <si>
    <t>La estrategia proporciona un enfoque para la priorización de los riesgos, incluido el impacto.</t>
  </si>
  <si>
    <t>c.</t>
  </si>
  <si>
    <t>Los criterios de riesgo organizacional (criterios objetivos que la organización utiliza para evaluar, categorizar y priorizar los riesgos operacionales estan basados en el impacto, la tolerancia al riesgo y la respuesta al riesgo) están definidos y disponibles.</t>
  </si>
  <si>
    <t>El riesgo de seguridad cibernética se define como un riesgo para las operaciones de la organización (incluida la misión, las funciones, la imagen y la reputación), los recursos y otras organizaciones debido al potencial de acceso no autorizado, uso, divulgación, interrupción, modificación o destrucción de información, TI y / o OT. El riesgo de ciberseguridad es uno de los componentes del entorno global de riesgos empresariales y se introduce en la estrategia y el programa de gestión de riesgos empresariales de una organización. El riesgo de ciberseguridad no puede eliminarse por completo, pero puede ser manejado a través de procesos informados de toma de decisiones.</t>
  </si>
  <si>
    <t>d.</t>
  </si>
  <si>
    <t>La estrategia de gestión de riesgos se actualiza periódicamente para reflejar el entorno de amenaza actual.</t>
  </si>
  <si>
    <t>e.</t>
  </si>
  <si>
    <t>Se documenta una metodología de identificación del riesgo específica de la organización y se utiliza en actividades de gestión de riesgos.</t>
  </si>
  <si>
    <t>Gestionar el riesgo de seguridad cibernética</t>
  </si>
  <si>
    <t>Los riesgos de seguridad cibernética se identifican.</t>
  </si>
  <si>
    <t>Los riesgos identificados son mitigados, aceptados, tolerados o transferidos.</t>
  </si>
  <si>
    <t>Se realizan evaluaciones de riesgo para identificar los riesgos de acuerdo con la estrategia de gestión de riesgos.</t>
  </si>
  <si>
    <t>El dominio de Gestión de Riesgos comprende tres objetivos:</t>
  </si>
  <si>
    <t>Los riesgos identificados están documentados.</t>
  </si>
  <si>
    <t>1. Establecer la estrategia de gestión del riesgo cibernético</t>
  </si>
  <si>
    <t>2. Gestionar el riesgo de seguridad cibernética</t>
  </si>
  <si>
    <t>Los riesgos identificados se analizan para priorizar las actividades de respuesta de acuerdo con la estrategia de gestión de riesgos.</t>
  </si>
  <si>
    <t>3. Actividades de gestión</t>
  </si>
  <si>
    <t>Una estrategia de gestión del riesgo de ciberseguridad es una estrategia de alto nivel que proporciona orientación para analizar y priorizar el riesgo de ciberseguridad y define la tolerancia al riesgo. La estrategia de gestión del riesgo de ciberseguridad incluye una metodología de evaluación del riesgo, una estrategia de monitoreo del riesgo y un programa de gobernabilidad de la seguridad cibernética. Esto incluye la definición de los criterios de riesgo de la empresa (por ejemplo, umbrales de impacto, enfoques de respuesta al riesgo) que guían el programa de seguridad cibernética discutido en el dominio de Gestión del Programa de Seguridad Cibernética posteriormente en este modelo. La estrategia de gestión del riesgo de seguridad cibernética debe alinearse con la estrategia de gestión de riesgos de la empresa para garantizar que el riesgo de seguridad cibernética se gestione de manera coherente con la misión y los objetivos empresariales de la organización.</t>
  </si>
  <si>
    <t>f.</t>
  </si>
  <si>
    <t>Los riesgos identificados se monitorean de acuerdo con la estrategia de gestión de riesgos.</t>
  </si>
  <si>
    <t>g.</t>
  </si>
  <si>
    <t>El análisis de riesgos es informado a arquitectura de la red (IT y / o OT) .</t>
  </si>
  <si>
    <t>h.</t>
  </si>
  <si>
    <t>El programa de gestión de riesgos define y opera políticas y procedimientos de gestión de riesgos que implementan la estrategia de gestión de riesgos.</t>
  </si>
  <si>
    <t>i.</t>
  </si>
  <si>
    <t>Una arquitectura actual de seguridad cibernética se utiliza para informar al análisis de riesgos.</t>
  </si>
  <si>
    <t>j.</t>
  </si>
  <si>
    <t>Se utiliza un registro de riesgos (un repositorio estructurado de riesgos identificados) para apoyar las actividades de gestión de riesgos.</t>
  </si>
  <si>
    <t>Actividades de gestión.</t>
  </si>
  <si>
    <t>Se siguen prácticas documentadas para las actividades de gestión de riesgos.</t>
  </si>
  <si>
    <t>Se identifican las partes interesadas para las actividades de gestión de riesgos.</t>
  </si>
  <si>
    <t>Se proporcionan recursos adecuados (personas, fondos y herramientas) para apoyar las actividades de gestión de riesgos.</t>
  </si>
  <si>
    <t>La gestión del riesgo de la seguridad cibernética involucra la elaboración, la identificación y la evaluación, la respuesta a (aceptar, evitar, mitigar, transferir) y supervisar los riesgos de una manera que se ajuste a las necesidades de la organización. La clave para llevar a cabo estas actividades es una comprensión común de la estrategia de gestión del riesgo de seguridad cibernética discutida anteriormente. Con criterios de riesgo definidos, las organizaciones pueden responder y monitorear de manera consistente los riesgos identificados. Un registro de riesgos -una lista de riesgos identificados y atributos asociados- facilita este proceso. Otros dominios de este modelo, como la Respuesta a Eventos e Incidentes, la Continuidad de Operaciones, la Gestión de Amenazas y Vulnerabilidades y la Conciencia Situacional, se refieren al registro de riesgos e ilustran cómo se fortalecen las prácticas del modelo a medida que se conectan a través de un programa de gestión del riesgo cibernético.</t>
  </si>
  <si>
    <t>Se han identificado normas y / o directrices para informar sobre las actividades de gestión de riesgos.</t>
  </si>
  <si>
    <t>Las actividades de gestión de riesgos se guían por políticas documentadas u otras directivas organizativas.</t>
  </si>
  <si>
    <t>Las políticas de gestión de riesgos incluyen los requisitos de cumplimiento para normas y / o directrices especificadas.</t>
  </si>
  <si>
    <t>Las actividades de gestión de riesgos se revisan periódicamente.</t>
  </si>
  <si>
    <t>La responsabilidad y autoridad para el desempeño de las actividades de gestión de riesgos se asignan al personal.</t>
  </si>
  <si>
    <t>El personal que realiza actividades de gestión de riesgos tiene las habilidades y conocimientos necesarios para desempeñar sus responsabilidades asignadas.</t>
  </si>
  <si>
    <t>Gestión de activos, cambios y configuración</t>
  </si>
  <si>
    <t>Propósito: Administrar los activos de TI, OT, diseños, prototipos y  modelos de la organización, incluyendo tanto hardware, software e información, de acuerdo con los riesgos para la infraestructura y los objetivos de la organización.</t>
  </si>
  <si>
    <t>Existe una estrategia documentada de gestión del riesgo para la protección de la infraestructura y los activos de la organización.</t>
  </si>
  <si>
    <t>Un activo es algo de valor para una organización. A los efectos de este modelo, los activos a considerar son los activos de hardware y software de TI y OT, así como la información esencial para el funcionamiento de la función.</t>
  </si>
  <si>
    <t>La estrategia de gestión de riesgos se actualiza periódicamente para reflejar el entorno de las amenazas actuales.</t>
  </si>
  <si>
    <t>Se tiene documentado el proceso de ciclo de vida del producto.</t>
  </si>
  <si>
    <t>El dominio Gestión de activos, cambios y configuraciones (GACC) comprende cuatro objetivos:</t>
  </si>
  <si>
    <t>Se tiene documentado los procesos de elaboración de cada producto.</t>
  </si>
  <si>
    <t>1. Gestionar inventario de activos</t>
  </si>
  <si>
    <t>2. Administrar la configuración de activos</t>
  </si>
  <si>
    <t>Los riesgos a la seguridad de los activos se identifican.</t>
  </si>
  <si>
    <t>3. Administrar los cambios en los activos</t>
  </si>
  <si>
    <t>4. Actividades de gestión</t>
  </si>
  <si>
    <t>Un inventario de activos es importante para la entrega de su función y es un recurso en la gestión del riesgo de seguridad cibernética. La grabación de información relevante, como la versión del software, la ubicación física, el propietario de los activos y la prioridad, permite realizar muchas otras actividades en la gestión de la seguridad cibernética. Por ejemplo, un inventario de activos robusto puede identificar la ubicación de implementación del software que requiere parches.</t>
  </si>
  <si>
    <t>El análisis de riesgos es informado a las areas involucradas (IT, OT y diseño).</t>
  </si>
  <si>
    <t>La gestión de la configuración de activos implica definir una línea de base de configuración para los activos de TI y OT y garantizar que los activos se configuran de acuerdo con la línea de base. Más comúnmente, esta práctica se aplica a garantizar que los activos similares se configuran de la misma manera. Sin embargo, en los casos en que los activos son únicos o deben tener configuraciones individuales, la gestión de la configuración del activo implica controlar la línea de base de configuración del activo cuando se implementa para la operación y asegurarse de que el activo permanece configurado según la línea de base.</t>
  </si>
  <si>
    <t>El programa de gestión de riesgos define políticas y procedimientos de gestión de riesgos que implementan como una estrategia para mitigar el riesgo.</t>
  </si>
  <si>
    <t>Se utiliza un registro de riesgos para apoyar las actividades de gestión de riesgos.</t>
  </si>
  <si>
    <t>Gestión de Identidad y Acceso</t>
  </si>
  <si>
    <t>Establecer y mantener identidades</t>
  </si>
  <si>
    <t>Propósito: Crear y gestionar identidades para entidades a las que se les puede conceder acceso lógico o físico a los activos de la organización. Controlar el acceso a los activos de la organización, en consonancia con el riesgo para la infraestructura crítica y los objetivos organizacionales.</t>
  </si>
  <si>
    <t>Las identidades se aprovisionan, para el personal y otras entidades (por ejemplo, servicios, dispositivos y acceso a la información) que requieren acceso.</t>
  </si>
  <si>
    <t>Las credenciales se emiten, para el personal y otras entidades que requieren acceso a activos (por ejemplo, contraseñas, tarjetas inteligentes, certificados, claves).</t>
  </si>
  <si>
    <t>Las identidades se desprovisionan, cuando ya no se requieren.</t>
  </si>
  <si>
    <t>El control de acceso se aplica al acceso lógico a los activos utilizados, el acceso físico a los activos cibernéticos relevantes para la función y los sistemas automatizados de control de acceso (lógicos o físicos) relevantes. Las prácticas inadecuadas de gestión del acceso pueden conducir al uso no autorizado, la divulgación, la destrucción o la modificación, así como la exposición innecesaria a los riesgos de seguridad cibernética.</t>
  </si>
  <si>
    <t>d,</t>
  </si>
  <si>
    <t>Los registros de identidad se revisan y actualizan periódicamente para garantizar la validez (es decir, para asegurar que las identidades todavía necesitan acceso).</t>
  </si>
  <si>
    <t>Las credenciales se revisan periódicamente para asegurar que estén asociadas con la persona o entidad correcta.</t>
  </si>
  <si>
    <t>Las identidades se desprovisionan dentro del tiempo definido por la organización cuando ya no se requieren.</t>
  </si>
  <si>
    <t>Los requisitos para las credenciales están informados por los criterios de riesgo de la organización (por ejemplo, credenciales multifactor para acceso de mayor riesgo).</t>
  </si>
  <si>
    <t>Control de Acceso</t>
  </si>
  <si>
    <t>El dominio de Gestión de Identidad y Acceso comprende tres objetivos:</t>
  </si>
  <si>
    <t>Los requisitos de acceso, incluidos los de acceso remoto, se determinan (los requisitos de acceso están asociados con los activos y proporcionan orientación para qué tipos de funcionarios se les permite acceder al activo, los límites del acceso permitido y los parámetros de autenticación).</t>
  </si>
  <si>
    <t>El acceso se concede, teniendo en cuenta los requisitos.</t>
  </si>
  <si>
    <t>1. Establecer y mantener identidades</t>
  </si>
  <si>
    <t>El acceso se revoca, cuando ya no se requiere.</t>
  </si>
  <si>
    <t>2. Control de Acceso</t>
  </si>
  <si>
    <t>Los requisitos de acceso incorporan los principios de los privilegios mínimos y la separación de funciones.</t>
  </si>
  <si>
    <t>Las solicitudes de acceso son revisadas y aprobadas por el propietario del activo.</t>
  </si>
  <si>
    <t>Establecer y mantener identidades comienza con el aprovisionamiento y el desprovisionamiento (eliminando las identidades disponibles cuando ya no se requieren) de las identidades a las entidades. Las entidades pueden incluir individuos (internos o externos a la organización), así como dispositivos, sistemas o procesos que requieren acceso a los activos. En algunos casos, las organizaciones pueden necesitar utilizar identidades compartidas. La gestión de las identidades compartidas puede requerir medidas compensatorias para garantizar un nivel adecuado de seguridad. El mantenimiento de las identidades incluye la trazabilidad (asegurando que todas las identidades conocidas son válidas), así como el desprovisionamiento.</t>
  </si>
  <si>
    <t>Los privilegios raíz, el acceso administrativo, el acceso de emergencia y las cuentas compartidas se verifican y se revisan.</t>
  </si>
  <si>
    <t>Los privilegios de acceso se revisan y actualizan para garantizar la validez, a una frecuencia definida por la organización.</t>
  </si>
  <si>
    <t>El acceso a los activos es otorgado por el propietario del activo teniendo en cuenta su función.</t>
  </si>
  <si>
    <t>Los intentos de acceso no permitido son monitoreados como indicadores de eventos de seguridad</t>
  </si>
  <si>
    <t>Actividades de gestión</t>
  </si>
  <si>
    <t>Se siguen prácticas documentadas para establecer y mantener identidades y controlar el acceso.</t>
  </si>
  <si>
    <t>Las partes interesadas en las actividades y gestión de acceso se identifican.</t>
  </si>
  <si>
    <t>El control del acceso incluye la determinación de los requisitos de acceso, la concesión de acceso a los activos basados en esos requisitos y la revocación del acceso cuando ya no es necesario. Los requisitos de acceso están asociados con los activos y proporcionan una guía para qué tipos de entidades pueden acceder al activo, los límites del acceso permitido y los parámetros de autenticación. Por ejemplo, los requisitos de acceso para un activo específico pueden permitir el acceso remoto por un proveedor sólo durante los intervalos de mantenimiento especificados y pre-planificados, y también pueden requerir autenticación multifactor para dicho acceso. En los niveles más altos de los indicadores de madurez, se aplica más escrutinio al acceso que se concede. El acceso se concede sólo después de considerar el riesgo de la función, y se realizan revisiones periódicas del acceso.</t>
  </si>
  <si>
    <t>Se proporcionan recursos adecuados (personas, fondos y herramientas) para apoyar las actividades y gestión de acceso.</t>
  </si>
  <si>
    <t>Se han identificado normas y / o directrices para informar sobre las actividades y gestión de acceso.</t>
  </si>
  <si>
    <t>Las actividades de acceso y gestión de identidad se guían por políticas documentadas u otras directivas organizativas.</t>
  </si>
  <si>
    <t>Las políticas de acceso y gestión de identidad incluyen los requisitos de cumplimiento para normas y / o directrices especificadas.</t>
  </si>
  <si>
    <t>Las actividades de acceso y gestión de identidad se revisan periódicamente para garantizar la conformidad con las políticas.</t>
  </si>
  <si>
    <t>Responsabilidad y autoridad para el desempeño de las actividades de acceso y gestión de identidades son asignadas al personal.</t>
  </si>
  <si>
    <t>El personal que realiza actividades de acceso y gestión de identidades tiene las habilidades y conocimientos necesarios para desempeñar sus responsabilidades asignadas.</t>
  </si>
  <si>
    <t>Gestión de Amenazas y Vulnerabilidades</t>
  </si>
  <si>
    <t>Identificar y responder a las amenazas</t>
  </si>
  <si>
    <t>Propósito: Establecer y mantener planes, procedimientos y tecnologías para detectar, identificar, analizar, gestionar y responder a las amenazas y vulnerabilidades de la seguridad cibernética, en consonancia con el riesgo para los objetivos de infraestructura de la organización (por ejemplo, críticos, informáticos, operacionales).</t>
  </si>
  <si>
    <t>Se identifican fuentes de información para apoyar las actividades de gestión de amenazas (por ejemplo, informes de amenazas o vulnerabilidades encontradas en el sector de infraestructuras críticas, ICS-CERT, asociaciones industriales, proveedores, información del sector).</t>
  </si>
  <si>
    <t>La información sobre la amenazas y vulnerabilidades es recopilada e interpretada según su impacto.</t>
  </si>
  <si>
    <t>Una amenaza cibernética se define como cualquier circunstancia o evento con el potencial de afectar adversamente las operaciones organizacionales (incluyendo misiones, funciones, imagen o reputación), recursos a través de TI, OT o infraestructura de comunicaciones a través de acceso no autorizado, destrucción, divulgación , modificación de información, y / o denegación de servicio. Las amenazas a TI, OT e infraestructura de comunicación  varían y pueden incluir agentes malintencionados, malware (por ejemplo, virus, gusanos y acceso no autorizado) y ataques DDoS (Denegación de servicio distribuidos). Una vulnerabilidad de ciberseguridad es una debilidad o falla en TI, OT, sistemas o dispositivos de comunicaciones, procedimientos o controles internos que podrían ser explotados por una amenaza.</t>
  </si>
  <si>
    <t>Las amenazas y vulnerabilidades que se consideran importantes para las actividades de la entidad se abordan (por ejemplo, implementar controles de mitigación, monitorear el estado de amenaza, verificar su impacto).</t>
  </si>
  <si>
    <t>Se establecen perfiles de amenaza según su impacto en la entidad en la que se incluye las caracteristicas del objetivo, alcance y capacidades probables de las amenazas.</t>
  </si>
  <si>
    <t>Se priorizan y monitorean las fuentes de información sobre amenazas que impactan los componentes o activos de acuerdo al perfil de las amenazas.</t>
  </si>
  <si>
    <t>Las amenazas identificadas se analizan y priorizan.</t>
  </si>
  <si>
    <t>Las amenazas se abordan de acuerdo con la prioridad asignada.</t>
  </si>
  <si>
    <t>El perfil de amenaza de acuerdo al impacto se valida frecuencuentemente según las politicas de la organización.</t>
  </si>
  <si>
    <t>El análisis y la priorización de las amenazas se basan en los criterios de riesgo de acuerdo al impacto en la organización.</t>
  </si>
  <si>
    <t>El dominio Gestión de amenazas y vulnerabilidades (GAV) comprende tres objetivos:</t>
  </si>
  <si>
    <t>Se agrega información de amenaza al registro de riesgo.</t>
  </si>
  <si>
    <t>Reducir las Vulnerabilidades de Seguridad Cibernética</t>
  </si>
  <si>
    <t>1. Identificar y responder a las amenazas</t>
  </si>
  <si>
    <t>2. Reducir las Vulnerabilidades de Seguridad Cibernética</t>
  </si>
  <si>
    <t>Se identifican fuentes de información para apoyar el descubrimiento de la vulnerabilidad de la seguridad cibernética (por ejemplo, ICS-CERT, asociaciones industriales, proveedores, informes, evaluaciones internas, información compartida con el sector).</t>
  </si>
  <si>
    <t>La información sobre la vulnerabilidad de la seguridad es recopilada e interpretada según su impacto.</t>
  </si>
  <si>
    <t>La identificación y respuesta a las amenazas comienza con la recolección de información útil sobre amenazas de fuentes confiables, interpretando esa información en el contexto de la organización y función y respondiendo a las amenazas que tienen los medios, el motivo y la oportunidad de afectar la prestación de servicios. Un perfil de amenaza incluye la caracterización de la intención probable, capacidad y objetivo de las amenazas a la función. El perfil de amenaza se puede utilizar para guiar la identificación de amenazas específicas, el proceso de análisis de riesgo descrito en el dominio de Gestión de Riesgos y la construcción de la COP descrita en el dominio Conciencia Situacional.</t>
  </si>
  <si>
    <t>Se abordan las vulnerabilidades de seguridad que se consideran importantes según su impacto (por ejemplo, implementar controles que mitiguen el impacto, aplicar parches de seguridad, controles de acceso)</t>
  </si>
  <si>
    <t>Se supervisan las fuentes de información de vulnerabilidad de seguridad cibernética que impactan todos los activos según su importancia.</t>
  </si>
  <si>
    <t>Se realizan evaluaciones de la vulnerabilidad de la seguridad cibernética (por ejemplo, revisiones de arquitectura, pruebas de penetración, ejercicios de seguridad cibernética, herramientas de identificación de vulnerabilidad, pruebas de acceso).</t>
  </si>
  <si>
    <t>Las vulnerabilidades de seguridad identificadas se analizan y priorizan.</t>
  </si>
  <si>
    <t>Las vulnerabilidades de seguridad se tratan de acuerdo con la prioridad asignada.</t>
  </si>
  <si>
    <t>El impacto operacional de la vulnerabilidad se evalúa antes de implementar cualquier actividad que lo mitigue.</t>
  </si>
  <si>
    <t>La reducción de las vulnerabilidades de la seguridad cibernética comienza con la recopilación y el análisis de la información sobre vulnerabilidades. El descubrimiento de la vulnerabilidad puede realizarse utilizando herramientas de exploración automática, pruebas de penetración en la red, ejercicios de seguridad cibernética y auditorías. El análisis de vulnerabilidad debe considerar el impacto local de la vulnerabilidad (el efecto potencial de la vulnerabilidad en el activo expuesto), así como la importancia del activo expuesto para la entrega de la función. Las vulnerabilidades pueden abordarse mediante la implementación de controles atenuantes, el monitoreo del estado de amenazas, la aplicación de parches de seguridad cibernética o mediante otras actividades.</t>
  </si>
  <si>
    <t>i</t>
  </si>
  <si>
    <t>Las evaluaciones de la vulnerabilidad de la seguridad se realizan para todos los activos importantes según el impacto y a una frecuencia definida por la organización.</t>
  </si>
  <si>
    <t>j</t>
  </si>
  <si>
    <t>Las evaluaciones de la vulnerabilidad de la seguridad se informan de acuerdo a los criterios de riesgo según su impacto.</t>
  </si>
  <si>
    <t>k</t>
  </si>
  <si>
    <t>Las evaluaciones de la vulnerabilidad de la seguridad son realizadas por partes que son independientes de las actividades que realizan la operación.</t>
  </si>
  <si>
    <t>l</t>
  </si>
  <si>
    <t>El análisis y la priorización de las vulnerabilidades de seguridad se realizan de acuerdo con los criterios de riesgo según su impacto.</t>
  </si>
  <si>
    <t>m</t>
  </si>
  <si>
    <t>Se deja un registro del riesgo, la información de vulnerabilidad de seguridad encontradas.</t>
  </si>
  <si>
    <t>n</t>
  </si>
  <si>
    <t>Las actividades de monitoreo de riesgos se validan de acuerdo a las respuestas a vulnerabilidades de seguridad (por ejemplo, despliegue de parches u otras actividades).</t>
  </si>
  <si>
    <t>a</t>
  </si>
  <si>
    <t>Se siguen prácticas documentadas para las actividades de gestión de amenazas y vulnerabilidad</t>
  </si>
  <si>
    <t>b</t>
  </si>
  <si>
    <t>Se identifican las partes interesadas en las actividades de gestión de amenazas y vulnerabilidades.</t>
  </si>
  <si>
    <t>c</t>
  </si>
  <si>
    <t>Se proporcionan recursos adecuados (personas, presupuesto y herramientas) para apoyar las actividades de la gestión de amenazas y vulnerabilidades.</t>
  </si>
  <si>
    <t>d</t>
  </si>
  <si>
    <t>Se han identificado normas y / o directrices para informar sobre las actividades de gestión de amenazas y vulnerabilidades.</t>
  </si>
  <si>
    <t>e</t>
  </si>
  <si>
    <t>Las actividades de gestión de amenazas y vulnerabilidades se guían por políticas documentadas u otras directivas organizativas.</t>
  </si>
  <si>
    <t>f</t>
  </si>
  <si>
    <t>Las políticas de gestión de amenazas y vulnerabilidades incluyen requisitos de cumplimiento para normas y / o directrices especificadas.</t>
  </si>
  <si>
    <t>g</t>
  </si>
  <si>
    <t>Las actividades de gestión de amenazas y vulnerabilidades se revisan periódicamente para garantizar la conformidad con las políticas.</t>
  </si>
  <si>
    <t>h</t>
  </si>
  <si>
    <t>Se asigna responsabilidades y autoridad al personal para el desempeño de las actividades de gestión de amenazas y vulnerabilidades.</t>
  </si>
  <si>
    <t>El personal que realiza actividades de gestión de amenazas y vulnerabilidad tiene las habilidades y conocimientos necesarios para desempeñar las responsabilidades asignadas.</t>
  </si>
  <si>
    <t>Conciencia de Seguridad</t>
  </si>
  <si>
    <t>Realizar registro.</t>
  </si>
  <si>
    <t>Propósito: Establecer y mantener actividades y tecnologías para recopilar, analizar, alarmar, presentar y utilizar información operacional y de ciberseguridad, incluyendo información de estado e información resumida de los otros dominios modelo, para formar un estado normal de operación o linea base.</t>
  </si>
  <si>
    <t>Se realiza el registro para los activos importantes.</t>
  </si>
  <si>
    <t>Se han definido los requisitos de registro para todos los activos importantes (por ejemplo, alcance de los procesos y cobertura de activos, requisitos de seguridad [confidencialidad, integridad, disponibilidad]).</t>
  </si>
  <si>
    <t>Conciencia de Seguridad implica el desarrollo de cerca de tiempo real de conocimiento de un entorno operativo dinámico. En parte, esto se logra a través del registro y monitoreo de TI, OT, y los activos de infraestructura de comunicación esenciales para la entrega de la procesos operacionales. Es igualmente importante mantener el conocimiento de eventos de ciberseguridad relevantes y actuales externos a la empresa. Una vez que una organización desarrolla un estado normal de operación, puede alinear los estados de operación predefinidos con los cambios en el entorno operativo. La capacidad de cambiar de un estado predefinido a otro puede permitir una respuesta más rápida y eficaz a eventos de ciberseguridad o cambios en el entorno de amenaza.</t>
  </si>
  <si>
    <t>Los datos de registro se agregan según su función.</t>
  </si>
  <si>
    <t>Los requisitos de registro se basan en el riesgo según su función.</t>
  </si>
  <si>
    <t>Los datos de registro respaldan otros procesos empresariales y de seguridad (por ejemplo, respuesta a incidentes, gestión de activos).</t>
  </si>
  <si>
    <t>Realizar monitoreo.</t>
  </si>
  <si>
    <t>Se realizan actividades de monitoreo de seguridad (por ejemplo, revisiones periódicas de datos de registro).</t>
  </si>
  <si>
    <t xml:space="preserve">Son monitoreados los entornos operativos, para detectar un comportamiento anómalo que puede indicar un evento de ciberseguridad. </t>
  </si>
  <si>
    <t>Se han definido los requisitos para el monitoreo y análisis según su función y abordan la revisión oportuna de los datos del evento.</t>
  </si>
  <si>
    <t>La Conciencia de Seguridad comprende cuatro objetivos:</t>
  </si>
  <si>
    <t>Se han configurado las alarmas y alertas para ayudar a identificar los eventos de ciberseguridad.</t>
  </si>
  <si>
    <t>Se han definido los indicadores de actividad anómala y se supervisan en todo el entorno operativo.</t>
  </si>
  <si>
    <t>1. Realizar registro</t>
  </si>
  <si>
    <t>2. Realizar monitoreo</t>
  </si>
  <si>
    <t>Las actividades de supervisión se alinean con el perfil de amenaza según su función.</t>
  </si>
  <si>
    <t>3. Establecer y mantener una imagen operativa común</t>
  </si>
  <si>
    <t>Los requisitos de monitoreo se basan en el riesgo según su función.</t>
  </si>
  <si>
    <t>El registro debe habilitarse en función del impacto potencial de los activos en la función. Por ejemplo, cuanto mayor sea el impacto potencial de un activo comprometido, más datos recopilará una organización sobre el activo.
La condición de los activos, tal como se descubre a través de la supervisión, contribuye a una imagen operativa. La esencia de un Estado Normal de Operacional (ENO) es comunicar eficazmente la imagen operativa a los tomadores de decisiones relevantes. Aunque muchas implementaciones de una ENO pueden incluir herramientas de visualización (por ejemplo, cuadros de mando, mapas, comparativos y otras pantallas gráficas), no son necesarias para alcanzar la meta. Las organizaciones pueden utilizar otros métodos para compartir el estado actual en ciberseguridad.</t>
  </si>
  <si>
    <t>El monitoreo se integra con otros procesos empresariales y de seguridad (por ejemplo, respuesta a incidentes, gestión de activos).</t>
  </si>
  <si>
    <t>Se realiza monitoreo continuo en todo el entorno operativo para identificar la actividad anómala.</t>
  </si>
  <si>
    <t>La información del registro de riesgos, se usa para identificar indicadores de actividad anómala.</t>
  </si>
  <si>
    <t>Se configuran alarmas y alertas de acuerdo con los indicadores de actividad anómala.</t>
  </si>
  <si>
    <t>Establecer y mantener una imagen operativa común.</t>
  </si>
  <si>
    <t>Se establecen y mantienen métodos para comunicar el estado actual en ciberseguridad según la función.</t>
  </si>
  <si>
    <t>Los datos de monitoreo se agregan para proporcionar una comprensión del estado operacional de la función (es decir, una imagen operativa común, un IOC puede o no incluir visualización o presentarse gráficamente).</t>
  </si>
  <si>
    <t>Esta disponible la información de toda la organización para mejorar la imagen operativa común IOC.</t>
  </si>
  <si>
    <t>Se agregan los datos de monitoreo para proporcionar una comprensión casi en tiempo real del estado de seguridad cibernética para la actividad con el fin de mejorar la imagen operativa común IOC.</t>
  </si>
  <si>
    <t>Se recopila la información externa a la organización para mejorar la imagen operativa común IOC.</t>
  </si>
  <si>
    <t>Se definen los estados de operación e invocan (proceso manual o automatizado) deacuerdo  a la función de la imagen operativa común IOC.</t>
  </si>
  <si>
    <t>Se siguen prácticas documentadas para el registro, monitoreo y las actividades de IOC.</t>
  </si>
  <si>
    <t xml:space="preserve">Se identifican e involucran las partes interesadas para el registro, monitoreo y las actividades de IOC. </t>
  </si>
  <si>
    <t>Se proporcionan recursos adecuados (personas, presupuesto y herramientas) para apoyar el registro, monitoreo y las actividades de la IOC.</t>
  </si>
  <si>
    <t>Se identifican normas y / o lineamientos para informar el registro, monitoreo y las actividades de la IOC.</t>
  </si>
  <si>
    <t>Las actividades de registro, monitoreo e IOC están guiadas por políticas documentadas u otras directivas de la organización.</t>
  </si>
  <si>
    <t>Las políticas de registro, monitoreo e IOC incluyen requisitos de cumplimiento para estándares y / o directrices específicos.</t>
  </si>
  <si>
    <t>Se revisan periodicamente las actividades de registro, monitoreo y IOC para garantizar el cumplimiento de las políticas.</t>
  </si>
  <si>
    <t>Se asigna al personal responsabilidades y funciones para el desempeño de las actividades de registro, monitoreo e IOC.</t>
  </si>
  <si>
    <t>El personal que realiza actividades de registro, monitoreo e IOC tiene las habilidades y el conocimiento necesarios para llevar a cabo las responsabilidades asignadas.</t>
  </si>
  <si>
    <t>Intercambio de Información y Comunicaciones</t>
  </si>
  <si>
    <t>1. Compartir información sobre seguridad cibernética</t>
  </si>
  <si>
    <t>Propósito: : Establecer y mantener relaciones con entidades internas y externas para recopilar y proporcionar información sobre seguridad cibernética, incluyendo amenazas y vulnerabilidades, para reducir riesgos y aumentar la resiliencia operacional, proporcional al riesgo para la infraestructura crítica y los objetivos organizacionales.</t>
  </si>
  <si>
    <t>Se registra la información de seguridad y se le comparte a individuos y / o organizaciones.</t>
  </si>
  <si>
    <t>Se asigna personal con responsabilidad de notificar la información de seguridad  (por ejemplo, informes internos, ICS-CERT, aplicación de la ley, comunicación al sector u organizaciones).</t>
  </si>
  <si>
    <t>Se identifican las partes interesadas en el intercambio de información según su importancia para el funcionamiento continuo (por ejemplo, proveedores, empresas del sector, entidades internas).</t>
  </si>
  <si>
    <t>El objetivo del intercambio de información es fortalecer la ciberseguridad, dentro de una organización o dentro de un sector de infraestructura crítica (o industria), estableciendo y manteniendo un marco para la compartir dentro de una organización, entre organizaciones y entre organizaciones y el gobierno.</t>
  </si>
  <si>
    <t>La información se recopila y se comparte a los interesados.</t>
  </si>
  <si>
    <t>Se utilizan fuentes de consulta en temas de seguridad.</t>
  </si>
  <si>
    <t>Se establecen y mantienen politicas para el intercambio seguro de información sensible o clasificada.</t>
  </si>
  <si>
    <t>El dominio de intercambio de información y comunicaciones (IIC) comprende dos objetivos:</t>
  </si>
  <si>
    <t>Las prácticas de intercambio de información se refieren tanto a las operaciones estándar como a las operaciones en estado de emergencia.</t>
  </si>
  <si>
    <t>Se clasifican las partes interesadas en el intercambio de información de acuerdo a la criticidad y al riesgo para la infraestructura.</t>
  </si>
  <si>
    <t>La entidad u organización participa en centros de intercambio de información y análisis de seguridad.</t>
  </si>
  <si>
    <t>2. Actividades de gestión</t>
  </si>
  <si>
    <t>Se establecen politicas para el intercambio oportuno de información sobre seguridad.</t>
  </si>
  <si>
    <t>El intercambio de información sobre ciberseguridad comienza con la recolección de información de seguridad cibernética relevante para la unidad funcional o organizativa dentro de una entidad. Esta información está disponible en muchas fuentes, incluyendo vendedores, entidades gubernamentales y pares. Es esencial para la postura de seguridad de cualquier entidad el compartir diferentes tipos de información relacionada con el riesgo, lo que hace que la distribución segura de esta información sea importante para la seguridad de la entidad. A medida que se responde a las amenazas y se descubren las vulnerabilidades, las organizaciones deben asegurarse de que los datos pertinentes sean compartidos de manera efectiva y apropiada para que los compañeros también puedan reducir su riesgo y mejorar la resiliencia. Foros, como los Centros de Intercambio de Información y Análisis en muchos sectores de infraestructura crítica, pueden facilitar este intercambio.
La condición de los activos, tal como se descubre a través de la supervisión, contribuye a una imagen operativa. La esencia de un Estado Operacional Normal (EON) es comunicar eficazmente la imagen operativa a los tomadores de decisiones relevantes. Aunque muchas implementaciones de una EON pueden incluir herramientas de visualización (por ejemplo, cuadros de mando, mapas y otras pantallas gráficas), no son necesarias para alcanzar la meta. Las organizaciones pueden utilizar otros métodos para compartir el estado actual en ciberseguridad.</t>
  </si>
  <si>
    <t>Existen procedimientos para analizar y clasificar la información recibida.</t>
  </si>
  <si>
    <t>Se ha establecido una red de relaciones con entidades internas y externas de confianza para verificar y validar información sobre eventos.</t>
  </si>
  <si>
    <t>Se siguen prácticas documentadas para actividades de intercambio de información.</t>
  </si>
  <si>
    <t>Las partes interesadas para las actividades de intercambio de información se identifican y tienen responsabilidades.</t>
  </si>
  <si>
    <t>Se proporcionan recursos adecuados (personas, presupuesto y herramientas) para apoyar las actividades de intercambio de información.</t>
  </si>
  <si>
    <t>Se identifican politicas, normas o directrices para informar las actividades de intercambio de información.</t>
  </si>
  <si>
    <t>Las actividades de intercambio de información se guían por políticas documentadas u otras directivas de la entidad.</t>
  </si>
  <si>
    <t>Las políticas de intercambio de información incluyen los requisitos de cumplimiento para normas y / o directrices especificadas.</t>
  </si>
  <si>
    <t>Las actividades de intercambio de información se revisan periódicamente para garantizar el cumplimiento de las politicas.</t>
  </si>
  <si>
    <t>La responsabilidad y autoridad para el desempeño de las actividades de intercambio de información se asignan al personal.</t>
  </si>
  <si>
    <t>El personal que realiza actividades de intercambio de información tiene las habilidades y conocimientos necesarios para desempeñar las responsabilidades asignadas.</t>
  </si>
  <si>
    <t>Las políticas de intercambio de información abordan la información protegida y el uso ético y el intercambio de información, incluida la información confidencial y clasificada según corresponda.</t>
  </si>
  <si>
    <t>Respuesta a eventos e incidentes, continuidad de las operaciones.</t>
  </si>
  <si>
    <t>Propósito: Establecer y mantener planes, procedimientos y tecnologías para detectar, analizar y responder a eventos de ciberseguridad y para mantener las operaciones a lo largo de un evento de seguridad cibernética, proporcional al riesgo para la infraestructura crítica y los objetivos organizacionales.</t>
  </si>
  <si>
    <t>Detectar eventos de seguridad cibernética</t>
  </si>
  <si>
    <t>Hay un punto de contacto (persona o rol) con quien se pueden informar los eventos de seguridad.</t>
  </si>
  <si>
    <t>Los eventos de seguridad detectados se informan.</t>
  </si>
  <si>
    <t>Los eventos de seguridad cibernética se registran y se verifican.</t>
  </si>
  <si>
    <t>Se establecen procedimientos para la detección de eventos de seguridad (por ejemplo, que constituye un evento, dónde buscar eventos).</t>
  </si>
  <si>
    <t>Un evento de ciberseguridad en un sistema o red es cualquier ocurrencia observable relacionada con un requisito de seguridad cibernética (confidencialidad, integridad o disponibilidad de activos). Un incidente de ciberseguridad es un evento o serie de eventos que afecta significativamente o podría afectar significativamente la infraestructura crítica y / o los activos y servicios de la organización y requiere que la organización (y posiblemente otras partes interesadas) respondan de alguna manera para prevenir o limitar los impactos adversos.</t>
  </si>
  <si>
    <t>Hay un registro donde los eventos de seguridad se ingresan de acuerdo a politicas establecidos.</t>
  </si>
  <si>
    <t>Se correlacionan eventos con el fin de apoyar el análisis de incidentes identificando patrones, tendencias y otras características comunes.</t>
  </si>
  <si>
    <t>Las actividades de detección de eventos de seguridad cumplen con las politicas según el registro de riesgos de la organización y el perfil de amenazas para ayudar a detectar amenazas conocidas y monitorear los riesgos identificados.</t>
  </si>
  <si>
    <t>Se supervisa la linea base para apoyar la identificación de eventos de seguridad.</t>
  </si>
  <si>
    <t>Escalar los eventos de seguridad cibernética y declarar los incidentes</t>
  </si>
  <si>
    <t>Se establecen criterios para escalar eventos de seguridad y también la declaración de los incidentes.</t>
  </si>
  <si>
    <t>El dominio respuesta a eventos e incidentes y continuidad de las operaciones comprende cinco objetivos:</t>
  </si>
  <si>
    <t>Los eventos de seguridad se analizan, para apoyar el escalamiento y la declaración de incidentes de ciberseguridad.</t>
  </si>
  <si>
    <t>Los eventos escalados de seguridad y los incidentes son registrados y rastreados.</t>
  </si>
  <si>
    <t>1. Detectar eventos de seguridad cibernética</t>
  </si>
  <si>
    <t>2. Escalar los eventos de seguridad cibernética y declarar los incidentes</t>
  </si>
  <si>
    <t>Se establecen criterios para escalar los eventos de seguridad, incluidos los incidentes,  según su impacto.</t>
  </si>
  <si>
    <t>3. Responder a incidentes y eventos escalados de ciberseguridad</t>
  </si>
  <si>
    <t>4. Plan de Continuidad</t>
  </si>
  <si>
    <t>Se actualizan frecuentemente los criterios para escalar los eventos de seguridad, incluidos la declaración de incidentes.</t>
  </si>
  <si>
    <t>5. Actividades de gestión</t>
  </si>
  <si>
    <t>Hay un registro donde los eventos de seguridad y los incidentes de seguridad escalados se les realiza seguimiento hasta su cierre.</t>
  </si>
  <si>
    <t>La detección de eventos de ciberseguridad incluye designar un foro para reportar eventos y establecer criterios para la priorización de eventos. Estos criterios deben alinearse con la estrategia de gestión de riesgos de seguridad cibernética discutida en el dominio de Gestión de Riesgos, garantizar una valoración coherente de los eventos y proporcionar un medio para determinar lo que constituye un evento de ciberseguridad cuando se intensifican los eventos de ciberseguridad y las condiciones que justifican la declaración de incidentes de ciberseguridad.
La escalada de los eventos de seguridad cibernética implica la aplicación de los criterios discutidos en el objetivo detección de eventos de ciberseguridad, para determinar cuándo debe escalarse un evento y cuándo debe declararse un incidente.
Tanto los eventos escalados de seguridad cibernética como los de ciberseguridad deben gestionarse de acuerdo con un plan de respuesta. Los eventos de seguridad cibernética escalonados y los incidentes declarados pueden desencadenar obligaciones externas, incluyendo reportar a los organismos reguladores o notificar a los clientes. La correlación de múltiples eventos e incidentes de ciberseguridad y otros registros puede revelar problemas sistémicos dentro del entorno.
Responder a eventos escalados de ciberseguridad requiere que la organización tenga un proceso para limitar el impacto de los eventos de ciberseguridad a sus unidades funcionales y organizacionales. El proceso debe describir cómo la organización administra todas las fases del ciclo de vida del incidente (por ejemplo, triaje, manejo, comunicación, coordinación y cierre). La realización de exámenes de lecciones aprendidas como parte del evento de ciberseguridad y la respuesta a incidentes ayuda a la organización a eliminar la vulnerabilidad explotada que provocó el incidente.
La planificación para la continuidad implica las actividades necesarias para sostener las operaciones críticas de la organización en caso de una interrupción tal como un incidente severo de la seguridad cibernética o un desastre. Los análisis de impacto empresarial permiten a la organización identificar los activos esenciales y los objetivos de tiempo de recuperación asociados. Los planes de continuidad deben ser probados y ajustados para asegurar que permanezcan operables.</t>
  </si>
  <si>
    <t>Los criterios para la escalar de eventos de seguridad cibernética, incluida la declaración de incidentes, se ajustan de acuerdo con la información del registro de riesgos de la organización y del perfil de amenaza.</t>
  </si>
  <si>
    <t>Los eventos de seguridad escalados y los incidentes se informan en un registro operativo.</t>
  </si>
  <si>
    <t>Los eventos escalados de seguridad y los incidentes declarados se correlacionan para apoyar el descubrimiento de patrones, tendencias y otras características comunes.</t>
  </si>
  <si>
    <t>Responder a incidentes y eventos escalados de seguridad</t>
  </si>
  <si>
    <t>Se identifican y se asignan responsables a los eventos de seguridad y respuesta a incidentes.</t>
  </si>
  <si>
    <t>Se implementan respuestas a eventos e incidentes escalados, para limitar el impacto y restaurar operaciones normales.</t>
  </si>
  <si>
    <t>Se realiza la notificación de eventos e incidentes escalados de seguridad.</t>
  </si>
  <si>
    <t>Existen procedimientos definidos que abordan todas las fases del ciclo de vida del incidente, desde el evento de seguridad y la respuesta a incidentes (por ejemplo, identificación, gestión, comunicación, coordinación y cierre).</t>
  </si>
  <si>
    <t>Se ejecutan frecuentemente los planes de respuesta a incidentes para los eventos de seguridad.</t>
  </si>
  <si>
    <t>Los eventos de seguridad y los planes de respuesta a incidentes incluyen los activos de IT y OT importantes según su impacto.</t>
  </si>
  <si>
    <t>Se imparte capacitación para los equipos de eventos de seguridad y respuesta a incidentes.</t>
  </si>
  <si>
    <t>Para los eventos de seguridad, análisis de la causa raíz del incidente y en las lecciones aprendidas se llevan a cabo acciones que mitiguen el impacto y se toman las respectivas medidas correctivas.</t>
  </si>
  <si>
    <t>En los evento de seguridad y las respuestas a los incidentes se coordinan con otras entidades según proceda, incluido el apoyo a la recopilación y preservación de pruebas.</t>
  </si>
  <si>
    <t>En los eventos de seguridad el personal de respuesta a incidentes participan en ejercicios conjuntos de seguridad con otras organizaciones.</t>
  </si>
  <si>
    <t>Los eventos de seguridad y los planes de respuesta a incidentes son revisados ​​y actualizados con frecuencia.</t>
  </si>
  <si>
    <t>Los eventos de seguridad y las actividades de respuesta a incidentes se coordinan con las entidades externas interesadas.</t>
  </si>
  <si>
    <t>Los eventos de seguridad y los planes de respuesta a incidentes están alineados con los criterios de riesgo y el perfil de amenazas.</t>
  </si>
  <si>
    <t>Hay políticas y procedimientos para reportar los eventos de seguridad e información de los incidentes a las autoridades y se ajustan a las leyes, reglamentos y acuerdos contractuales actuales.</t>
  </si>
  <si>
    <t>o</t>
  </si>
  <si>
    <t>Los activos que se restauran, se configuran adecuadamente y la información de inventario se actualiza después de la ejecución de los planes de respuesta a incidentes.</t>
  </si>
  <si>
    <t>Plan de Continuidad</t>
  </si>
  <si>
    <t>Se identifican cada una de las actividades necesarias para mantener operaciones mínimas (Linea Base).</t>
  </si>
  <si>
    <t>Se define la secuencia de actividades necesarias para devolver el funcionamiento normal al sistema.</t>
  </si>
  <si>
    <t>Se desarrollan los planes de continuidad para mantener y restaurar su funcionamiento.</t>
  </si>
  <si>
    <t>Los análisis del impacto organizacional sirven para elaborar los planes de continuidad.</t>
  </si>
  <si>
    <t>Los objetivos de tiempo de recuperación (RTO) y los objetivos de punto de recuperación (RPO) se tienen en cuenta en los planes de continuidad.</t>
  </si>
  <si>
    <t xml:space="preserve">Se evaluan y ejercutan los planes de continuidad. </t>
  </si>
  <si>
    <t>Se revisan y actualizan periódicamente los análisis de impacto empresarial.</t>
  </si>
  <si>
    <t>Los objetivos de tiempo de recuperación (RTO) y los objetivos de punto de recuperación (RPO) están alineados con los criterios de riesgo.</t>
  </si>
  <si>
    <t>Los planes se mejoran según los resultados de la prueba y / o la activación del plan de continuidad y se comparan con los objetivos de recuperación.</t>
  </si>
  <si>
    <t>Los planes de continuidad son revisados ​​y actualizados periódicamente.</t>
  </si>
  <si>
    <t>Los activos restaurados se configuran adecuadamente y la información de inventario se actualiza después de la ejecución de los planes de continuidad.</t>
  </si>
  <si>
    <t>Se siguen prácticas documentadas para los eventos de seguridad y respuesta a incidentes, así como para la continuidad de las actividades en las operacionales.</t>
  </si>
  <si>
    <t>Se identifican y participan las partes interesadas para el evento de seguridad y la respuesta a incidentes, así como la continuidad de las actividades de las operacionales.</t>
  </si>
  <si>
    <t>Se proporcionan recursos adecuados (personas, presupuesto y herramientas) para apoyar los eventos de seguridad y la respuesta a incidentes, así como la continuidad de las actividades en las operacionales.</t>
  </si>
  <si>
    <t>Se identifican estándares y / o directrices para informar el evento de seguridad y la respuesta a incidentes, así como la continuidad de las actividades de las operacionales.</t>
  </si>
  <si>
    <t>Se guían por políticas documentadas o directivas los eventos de seguridad y la respuesta a incidentes y continuidad de las actividades operacionales.</t>
  </si>
  <si>
    <t>Se incluyen como requisito el cumplimiento de normas, políticas o directrices en los eventos de seguridad, respuesta a incidentes y continuidad de las actividades operacionales.</t>
  </si>
  <si>
    <t>Se revisan periódicamente el cumplimiento de las políticas en los eventos de seguridad, respuesta a incidentes y continuidad de las actividades operacionales.</t>
  </si>
  <si>
    <t>Se asigna personal responsable para el desempeño de las actividades en los eventos de seguridad, respuesta a incidentes y continuidad de las actividades operacionales.</t>
  </si>
  <si>
    <t>El personal que realiza las actividades en los eventos de seguridad, respuesta a incidentes y continuidad de las actividades operacionales, tiene las habilidades y conocimientos necesarios para desempeñar las responsabilidades asignadas.</t>
  </si>
  <si>
    <t>Gestión de la Cadena de Suministro y Dependencias Externas</t>
  </si>
  <si>
    <t>Gestión de la Cadena de Suministro y Entidades Externas</t>
  </si>
  <si>
    <t>Identificar las dependencias</t>
  </si>
  <si>
    <t>Propósito: Establecer y mantener controles para manejar los riesgos de seguridad cibernética asociados con servicios y activos que dependen de entidades externas, proporcional al riesgo para la infraestructura crítica y los objetivos organizacionales.</t>
  </si>
  <si>
    <t>Se identifican los proveedores de suministro de TI y OT, que se encuentran vinculados con la operación.</t>
  </si>
  <si>
    <t>Se identifican las entidades con las que se tiene relación y están vinculados a la operación.</t>
  </si>
  <si>
    <t>Se identifican las entidades según los criterios establecidos.</t>
  </si>
  <si>
    <t>Se identifican las entidades del cliente de acuerdo con los criterios establecidos.</t>
  </si>
  <si>
    <t>El riesgo de la cadena de suministro es un ejemplo notable de dependencia de proveedores. Las características de seguridad cibernética de los productos y servicios varían ampliamente. Sin una adecuada gestión del riesgo, representan serias amenazas, incluyendo software de origen desconocido y hardware falsificado (posiblemente malicioso). Las solicitudes de propuestas de las organizaciones a menudo dan a los proveedores de sistemas, dispositivos y servicios de alta tecnología sólo especificaciones preliminares, que pueden carecer de requisitos adecuados para la seguridad y el aseguramiento de la calidad. Las organizaciones de autonomía a menudo dan a sus unidades de negocios individuales aumenta aún más el riesgo, a menos que las actividades de adquisición estén limitadas por el plan o la política para incluir los requisitos de seguridad cibernética.</t>
  </si>
  <si>
    <t>Se identifican las entidades esenciales y las no esenciales.</t>
  </si>
  <si>
    <t>Se priorizan las entidades externas.</t>
  </si>
  <si>
    <t>La priorización e identificación de las entidades se basan en los criterios de riesgo organizacional.</t>
  </si>
  <si>
    <t>Administrar el riesgo de las entidades</t>
  </si>
  <si>
    <t>Se identifican y se abordan riesgos criticos de seguridad que tienen origen en proveedores y otras entidades.</t>
  </si>
  <si>
    <t>Se tienen en cuenta los requisitos de seguridad al establecer relaciones con proveedores y otros terceros.</t>
  </si>
  <si>
    <t>Se agregan los riesgos en seguridad de las entidades externas identificados en el registro de riesgos.</t>
  </si>
  <si>
    <t>Se agregan en los contratos y acuerdos con terceros las amenazas que existen en el intercambio de información.</t>
  </si>
  <si>
    <t>Se establecen requisitos de seguridad apropiadamente para los proveedores de acuerdo con una práctica definida, incluida el desarrollo de software.</t>
  </si>
  <si>
    <t>Se incluyen los requisitos de seguridad en los acuerdos con proveedores y otras entidades externas.</t>
  </si>
  <si>
    <t>El dominio de la Cadena de Suministro y Gestión de Dependencias Externas (CSGDE) comprende tres objetivos:</t>
  </si>
  <si>
    <t>Se incluye como requisito la capacidad para cumplir con los criterios de seguridad en la evaluación y selección de proveedores y otras entidades externas.</t>
  </si>
  <si>
    <t>Hay acuerdos de notificación de incidentes de seguridad con proveedores cuando se entrega un producto o servicio.</t>
  </si>
  <si>
    <t>1. Identificar las dependencias</t>
  </si>
  <si>
    <t>2. Administrar el riesgo de dependencia</t>
  </si>
  <si>
    <t>Son revisados ​​periódicamente las capacidad para cumplir los requisitos de seguridad de los proveedores y otras entidades externas.</t>
  </si>
  <si>
    <t>Los riesgos de seguridad de las entidades externas se gestionan de acuerdo con los criterios y procesos de gestión de riesgos de la organización.</t>
  </si>
  <si>
    <t>Identificar dependencias implica establecer y mantener una comprensión comprensiva de las relaciones externas clave requeridas para la entrega de la función.
La administración del riesgo de dependencia incluye enfoques como pruebas independientes, revisión de código, escaneo de vulnerabilidades y revisión de la evidencia demostrable del proveedor de que se ha seguido un proceso seguro de desarrollo de software. Los contratos que obliguen a la organización a una relación con un socio o proveedor de productos o servicios deben ser revisados y aprobados para la mitigación del riesgo de seguridad cibernética, como un lenguaje contractual que establece las responsabilidades del proveedor para cumplir o exceder las normas o pautas especificadas de seguridad cibernética. Los acuerdos de nivel de servicio pueden especificar procesos de monitoreo y auditoría para verificar que proveedores y proveedores de servicios cumplen con la ciberseguridad y otras medidas de desempeño.</t>
  </si>
  <si>
    <t>Se establecen requisitos de seguridad cibernética para las entidades de proveedores basándose en los criterios de riesgo de la organización.</t>
  </si>
  <si>
    <t>En los acuerdos con proveedores se define la notificación de defectos del producto que tengan que ver con las vulnerabilidades durante todo el ciclo de vida de los productos entregados.</t>
  </si>
  <si>
    <t>En las pruebas de aceptación de los activos adquiridos se incluyen los requisitos de seguridad.</t>
  </si>
  <si>
    <t>Son monitoreadas las fuentes de información para identificar y evitar las amenazas de la cadena de suministro (por ejemplo, piezas falsificadas, software y servicios).</t>
  </si>
  <si>
    <t>Se siguen prácticas documentadas para administrar el riesgo de las entidades.</t>
  </si>
  <si>
    <t>Las partes interesadas en la gestión del riesgo de las entidades se identifican y se involucran.</t>
  </si>
  <si>
    <t>Se proporcionan recursos adecuados (personas, presupuesto y herramientas) para apoyar las actividades de gestión del riesgo de las entidades.</t>
  </si>
  <si>
    <t>Se han identificado normas y / o directrices para informar sobre la gestión del riesgo de la entidad.</t>
  </si>
  <si>
    <t>Las actividades de gestión del riesgo de las entidades se guían por políticas documentadas u otras directivas organizativas.</t>
  </si>
  <si>
    <t>Se incluyen los requisitos de cumplimiento para normas y / o directrices en las políticas de gestión del riesgo de la entidad.</t>
  </si>
  <si>
    <t>Se revisan periódicamente las actividades de gestión del riesgo de la entidad para garantizar la conformidad con las políticas de la organización.</t>
  </si>
  <si>
    <t>Se asigna personal con responsabilidades y autoridad para el desempeño de la gestión del riesgo de la entidad.</t>
  </si>
  <si>
    <t>El personal que realiza la gestión del riesgo de las entidades tiene las habilidades y conocimientos necesarios para desempeñar las actividades asignadas.</t>
  </si>
  <si>
    <t>Administración de personal</t>
  </si>
  <si>
    <t>Asignar responsabilidades de seguridad cibernética</t>
  </si>
  <si>
    <t>Propósito: Establecer y mantener planes, procedimientos, tecnologías y controles para crear una cultura de seguridad cibernética y asegurar la idoneidad y la competencia del personal, en consonancia con el riesgo para la infraestructura crítica y los objetivos organizacionales.</t>
  </si>
  <si>
    <t>Se identifican las responsabilidades de seguridad.</t>
  </si>
  <si>
    <t>Se asigna personal a las responsabilidades de seguridad.</t>
  </si>
  <si>
    <t>Se asignan funciones específicas a las responsabilidades de seguridad, también a los proveedores de servicios externos.</t>
  </si>
  <si>
    <t>Se documentan las responsabilidades de seguridad (por ejemplo descripcion, cargo, caracteristicas y actividades).</t>
  </si>
  <si>
    <t>A medida que las organizaciones adopten cada vez más tecnologías digitales avanzadas, es un desafío mejorar los conjuntos de habilidades de su fuerza de trabajo existente y contratar personal con el nivel adecuado de experiencia, educación y capacitación en ciberseguridad. La confianza de las organizaciones en tecnología avanzada para las comunicaciones y el control digitales continúa creciendo y las cuestiones relacionadas con la fuerza de trabajo son un aspecto crucial para abordar con éxito la seguridad cibernética y la gestión del riesgo para estos sistemas.
Los acuerdos de negociación colectiva pueden cuestionar algunos aspectos de las prácticas en este ámbito tal como están escritas, por lo que las organizaciones pueden necesitar implementar prácticas alternativas que cumplan con la intención de las prácticas modelo y alinearse con esos acuerdos.</t>
  </si>
  <si>
    <t>Se revisan y actualizan periodicamente las responsabilidades de seguridad y los requisitos de trabajo.</t>
  </si>
  <si>
    <t>Se incluyen las responsabilidades de seguridad en los criterios de evaluación del desempeño laboral.</t>
  </si>
  <si>
    <t>Se gestionan las funciones de seguridad asignadas para asegurar la adecuada cobertura redundante.</t>
  </si>
  <si>
    <t>Control del ciclo de vida del personal</t>
  </si>
  <si>
    <t>La verificación de personal (antecedentes, competencias) se lleva a cabo en el momento de la contratación para los cargos que tenen acceso a los activos criticos.</t>
  </si>
  <si>
    <t>Los procedimientos de terminación de contrato abordan los temas de seguridad.</t>
  </si>
  <si>
    <t>Se realiza con frecuencia análisis del personal para los cargos que tienen acceso a los activos criticos.</t>
  </si>
  <si>
    <t>Los procedimientos de translado de personal incluye la seguridad.</t>
  </si>
  <si>
    <t>Se asignan los riesgos asociados a todos los cargos que tienen acceso a los activos criticos.</t>
  </si>
  <si>
    <t>Se realiza una evaluación de la asignación del riesgo para todos los cargos (incluyendo empleados, vendedores y terceros).</t>
  </si>
  <si>
    <t>El dominio de Administración de Personal (AP) comprende cinco objetivos:</t>
  </si>
  <si>
    <t>Se realiza planificación de la asignación del riesgo para los casos en que el personal es reemplazado.</t>
  </si>
  <si>
    <t>Se implementa un proceso formal de rendición de cuentas que incluye acciones disciplinarias para el personal que no cumple con las políticas y procedimientos de seguridad establecidos.</t>
  </si>
  <si>
    <t>1. Asignar responsabilidades de seguridad cibernética</t>
  </si>
  <si>
    <t>2. Control del ciclo de vida de la fuerza de trabajo</t>
  </si>
  <si>
    <t>Se capacita el personal en Seguridad Cibernetica.</t>
  </si>
  <si>
    <t>3. Desarrollar la Fuerza Laboral de Seguridad Cibernética</t>
  </si>
  <si>
    <t>4. Aumentar la concienciación sobre la seguridad cibernética</t>
  </si>
  <si>
    <t>El personal con responsabilidades asignadas dispone de entrenamiento en seguridad cibernética.</t>
  </si>
  <si>
    <t>Se identifican las capacidades de conocimiento y habilidades en seguridad cibernética del personal.</t>
  </si>
  <si>
    <t>Un aspecto importante de la asignación de las responsabilidades de seguridad cibernética es asegurar la adecuación y la redundancia de la cobertura. Por ejemplo, los roles específicos de la fuerza de trabajo con responsabilidades significativas de seguridad cibernética son a menudo fáciles de determinar, pero pueden ser difíciles de mantener. Es vital desarrollar planes para
funciones de seguridad de la ciberseguridad (por ejemplo, administradores de sistemas) para proporcionar capacitación, pruebas, redundancia y evaluaciones de desempeño adecuados. Por supuesto, las responsabilidades de seguridad cibernética no se limitan a los roles tradicionales de TI; por ejemplo, algunos ingenieros de operaciones pueden tener responsabilidades de ciberseguridad.
El control del ciclo de vida de la fuerza de trabajo incluye la verificación de personal (por ejemplo, verificaciones de antecedentes) y la asignación de designaciones de riesgo a posiciones que tienen acceso a los activos necesarios para entregar un servicio esencial. Por ejemplo, los administradores de sistemas (que normalmente tienen la capacidad de cambiar la configuración, modificar o eliminar archivos de registro, crear nuevas cuentas y cambiar contraseñas) en sistemas críticos reciben una designación de riesgo más alta y se toman medidas específicas para proteger estos sistemas de comportamiento accidental o malicioso de esta categoría de personal.
El desarrollo de la fuerza de trabajo de la seguridad cibernética incluye la capacitación y el reclutamiento para abordar las deficiencias identificadas. Por ejemplo, las prácticas de contratación deberían garantizar que los reclutadores y los entrevistadores sean conscientes de las necesidades de la fuerza laboral en la seguridad cibernética. Además, el personal (y los contratistas) deben recibir capacitación periódica de sensibilización sobre la seguridad para reducir su vulnerabilidad a la ingeniería social y otras amenazas. Debería evaluarse la eficacia de las actividades de formación y sensibilización, y deberían realizarse mejoras cuando fuera necesario.
El aumento de la conciencia cibernética de la fuerza laboral es tan importante como los enfoques tecnológicos para mejorar la ciberseguridad de la organización. La amenaza de un ataque cibernético a una organización a menudo comienza con la adquisición de algún punto de apoyo en los sistemas de TI o de OT de una empresa, por ejemplo, ganando la confianza de un empleado o contratista imprudente que introduce medios o dispositivos en las redes de la organización. La organización debe compartir información con su fuerza de trabajo sobre métodos y técnicas para identificar comportamientos sospechosos, evitar el spam o el phishing de lanza y reconocer ataques de ingeniería social para evitar proporcionar información sobre la organización a posibles adversarios. Por ejemplo, un sitio web interno podría proporcionar información sobre nuevas amenazas y vulnerabilidades en la industria. Si no se comparte información sobre amenazas, vulnerabilidades y prácticas recomendadas con la fuerza de trabajo, el personal puede volverse más laxo con los procesos y procedimientos de seguridad.</t>
  </si>
  <si>
    <t>Se identifican las deficiencias y se mitigan la contratación y / o la capacitación al personal.</t>
  </si>
  <si>
    <t>Es un requisito la capacitación previa en ciberseguridad  para permitir acceso a los activos criticos (por ejemplo, capacitación de nuevos empleados, entrenamiento de personal trasladado).</t>
  </si>
  <si>
    <t>Se establecen y gestionan los objetivos en seguridad cibernética de los empleados que apoyan las necesidades operacionales actuales y futuras.</t>
  </si>
  <si>
    <t>El reclutamiento y la retención están alineados para apoyar la gestion de los objetivos en seguridad cibernética de los empleados.</t>
  </si>
  <si>
    <t xml:space="preserve">Los programas de capacitación están alineados para apoyar los objetivos de seguridad cibernética de los empleados. </t>
  </si>
  <si>
    <t>Se evalúa con frecuencia la eficacia de los programas de capacitación y se realizan mejoras según corresponda.</t>
  </si>
  <si>
    <t>Los programas de capacitación incluyen oportunidades de educación continua y desarrollo profesional para personal con responsabilidades en ciberseguridad.</t>
  </si>
  <si>
    <t>Aumentar la conciencia sobre la seguridad cibernética</t>
  </si>
  <si>
    <t>Las actividades de conciencia sobre seguridad cibernética ocurren.</t>
  </si>
  <si>
    <t>Se establecen y mantienen objetivos de actividades de sensibilización en seguridad cibernética.</t>
  </si>
  <si>
    <t>El contenido de conciencia de la ciberseguridad se basa en el perfil de amenaza de la organización.</t>
  </si>
  <si>
    <t>Las actividades de la conciencia en seguridad cibernética están alineadas con los estados de operación predefinidos.</t>
  </si>
  <si>
    <t>Se evalúa frecuentemente la eficacia de las actividades de conciencia de la seguridad cibernética y se realizan mejoras según corresponda.</t>
  </si>
  <si>
    <t>Se siguen prácticas documentadas para las actividades de gestión en ciberseguridad de los empleados.</t>
  </si>
  <si>
    <t>Se identifican e involucran las partes interesadas en las actividades de gestión de ciberseguridad.</t>
  </si>
  <si>
    <t>Se proporcionan recursos adecuados (personas, presupuesto y herramientas) para apoyar las actividades de los empleados en la gestión de la seguridad cibernética.</t>
  </si>
  <si>
    <t xml:space="preserve">Se identifican las normas y / o directrices para informar a las actividades de los empleados en la gestión de seguridad cibernética. </t>
  </si>
  <si>
    <t>Se guían por políticas documentadas u otras directivas las actividades de gestión seguridad cibernética de los empleados.</t>
  </si>
  <si>
    <t>Las políticas de gestión de la seguridad cibernética incluyen requisitos de cumplimiento de normas y / o directrices especificas para los empleados.</t>
  </si>
  <si>
    <t>Las actividades del personal en la gestión de la seguridad se revisan periódicamente para garantizar el cumplimiento de las politicas.</t>
  </si>
  <si>
    <t>Se asigna personal con responsabilidades y autoridad para el desempeño de las actividades de gestión de la seguridad cibernética.</t>
  </si>
  <si>
    <t>El personal que realiza actividades de gestión de la ciberseguridad tiene las habilidades y conocimientos necesarios para desempeñar las responsabilidades asignadas.</t>
  </si>
  <si>
    <t>Gestión del Programa de Seguridad Cibernética</t>
  </si>
  <si>
    <t>Establecer la estrategia del programa de seguridad</t>
  </si>
  <si>
    <t>Propósito: Establecer y mantener un programa de seguridad cibernética de la empresa que proporcione gobernabilidad, planificación estratégica y patrocinio para las actividades de seguridad cibernética de la organización de manera que alinee los objetivos de seguridad cibernética con los objetivos estratégicos de la organización y el riesgo a la infraestructura crítica.</t>
  </si>
  <si>
    <t xml:space="preserve"> La organización tiene una estrategia de programa de seguridad, que puede ser desarrollada y administrada.</t>
  </si>
  <si>
    <t>La estrategia del programa de seguridad define objetivos para las actividades de seguridad de la organización.</t>
  </si>
  <si>
    <t>La estrategia y prioridades del programa de seguridad están documentadas y alineadas con los objetivos estratégicos de la organización y el riesgo para la infraestructura crítica.</t>
  </si>
  <si>
    <t>La estrategia del programa de seguridad define el enfoque de la organización para proporcionar supervisión y gestión de programas para las actividades de seguridad.</t>
  </si>
  <si>
    <t>Un programa de ciberseguridad es un grupo integrado de actividades diseñadas y administradas para cumplir los objetivos de seguridad cibernética para la organización y / o la función. Un programa de seguridad cibernética puede implementarse en la organización o en el nivel de funciones, pero una implementación de nivel superior y un punto de vista empresarial pueden beneficiar a la organización al integrar actividades y aprovechar las inversiones de recursos en toda la empresa.</t>
  </si>
  <si>
    <t>La estrategia del programa de seguridad define la estructura y organización del programa de seguridad.</t>
  </si>
  <si>
    <t>La estrategia del programa de seguridad es aprobada por la alta dirección.</t>
  </si>
  <si>
    <t>La estrategia del programa de seguridad se actualiza para reflejar los cambios en el negocio, los cambios en el entorno operativo y los cambios en el perfil de amenazas.</t>
  </si>
  <si>
    <t>Patrocinar el Programa de Seguridad Cibernética</t>
  </si>
  <si>
    <t>Se proporcionan los recursos (personas, herramientas y presupuesto), para apoyar el programa de seguridad.</t>
  </si>
  <si>
    <t>La alta gerencia proporciona presupuesto para el programa de seguridad.</t>
  </si>
  <si>
    <t>Se establece un programa de seguridad  de acuerdo con la estrategia de la organización.</t>
  </si>
  <si>
    <t>Se proporcionan presupuesto adecuado y otros recursos (personas y herramientas) para establecer y gestionar un programa de seguridad de acuerdo con la estrategia de la organización.</t>
  </si>
  <si>
    <t>La alta dirección se involucra en el programa de seguridad siendo visible y activo (las actividades importantes de seguridad son comunicadas regularmente por la alta dirección).</t>
  </si>
  <si>
    <t>Se aplican prácticas seguras cuando la organización desarrolla o adquiere software, y son patrocinadas por la alta dirección como un elemento del programa de seguridad.</t>
  </si>
  <si>
    <t>El dominio de la Gestión del Programa de Ciberseguridad comprende cinco objetivos:</t>
  </si>
  <si>
    <t>Es patrocinado el desarrollo y mantenimiento de políticas de seguridad.</t>
  </si>
  <si>
    <t>Se asigna personal con la autoridad necesaria para la responsabilidad del programa de seguridad.</t>
  </si>
  <si>
    <t>1. Establecer la estrategia del programa de ciberseguridad</t>
  </si>
  <si>
    <t>2. Patrocinar el Programa de Seguridad Cibernética</t>
  </si>
  <si>
    <t>El desempeño del programa de seguridad es monitoreado para asegurar que se alinee con la estrategia del programa de seguridad.</t>
  </si>
  <si>
    <t>3. Establecer y mantener la arquitectura de ciberseguridad</t>
  </si>
  <si>
    <t>4. Realizar el desarrollo de software seguro</t>
  </si>
  <si>
    <t>El programa de seguridad es revisado por personal que no esta en el programa para verificar el logro de los objetivos del programa de seguridad.</t>
  </si>
  <si>
    <t>El programa de seguridad tiene en cuenta y permite la consecución del cumplimiento de las normas y leyes según corresponda.</t>
  </si>
  <si>
    <t>La estrategia del programa de ciberseguridad se establece como la base del programa. En su forma más simple, la estrategia del programa debería incluir una lista de objetivos de seguridad cibernética y un plan para satisfacerlos. En los niveles de madurez más altos, la estrategia del programa será más completa e incluirá prioridades, un enfoque de gobernabilidad, estructura y organización para el programa y una mayor participación de la alta gerencia en el diseño del programa.
El patrocinio es importante para implementar el programa de acuerdo con la estrategia. La forma fundamental del patrocinio es proporcionar recursos (personas, herramientas y financiación). Las formas más avanzadas de patrocinio incluyen la participación visible de los líderes y la designación de la responsabilidad y la autoridad para el programa. Además, el patrocinio incluye apoyo organizacional para establecer e implementar políticas u otras directivas organizativas para guiar el programa.
Una arquitectura de seguridad cibernética es una parte integral de la arquitectura empresarial. Describe la estructura y el comportamiento de los procesos de seguridad de una empresa, los sistemas de seguridad cibernética, el personal y las organizaciones subordinadas y los alinea con la misión y los planes estratégicos de la organización. Un elemento importante de la arquitectura de la seguridad cibernética es el aislamiento efectivo de los sistemas informáticos de los sistemas OT.
Realizar y requerir desarrollo de software seguro para activos que son importantes para la entrega de la función es importante para ayudar a reducir los defectos de software que inducen vulnerabilidad.</t>
  </si>
  <si>
    <t>El programa de monitoreo y / o participa en estándares, comunidades o iniciativas de seguridad de la industria.</t>
  </si>
  <si>
    <t>Establecer y mantener la arquitectura de ciberseguridad</t>
  </si>
  <si>
    <t>Se implementa una estrategia para aislar los sistemas de TI de la organización con los sistemas OT.</t>
  </si>
  <si>
    <t>Se ha establecido una infraestrura de seguridad para permitir la segmentación, el aislamiento y otros requisitos que apoyan la estrategia de seguridad.</t>
  </si>
  <si>
    <t>La segmentación de la infraestructura y el aislamiento se mantienen de acuerdo con un plan documentado.</t>
  </si>
  <si>
    <t>La infraestructura de seguridad se actualiza a una frecuencia definida por la organización para mantenerla actualizada.</t>
  </si>
  <si>
    <t>Realizar el desarrollo de software seguro</t>
  </si>
  <si>
    <t>El software que se desplega en los activos que son importantes se desarrolla utilizando prácticas seguras de desarrollo de software.</t>
  </si>
  <si>
    <t>Las políticas requieren que el software que se va a desplegar en activos que son importantes, se desarrolle utilizando prácticas seguras de desarrollo de software.</t>
  </si>
  <si>
    <t>Se siguen prácticas documentadas para las actividades de gestión del programa de seguridad.</t>
  </si>
  <si>
    <t>Son identificadas e involucradas las partes interesadas en las actividades de gestión del programa de seguridad.</t>
  </si>
  <si>
    <t>Se han identificado normas y / o directrices para informar las actividades de gestión del programa de seguridad.</t>
  </si>
  <si>
    <t>Se guían por políticas documentadas u otras directivas organizativas las actividades de gestión del programa de seguridad.</t>
  </si>
  <si>
    <t>Se revisan periódicamente las actividades de gestión del programa de seguridad para garantizar el cumplimiento con las politicas.</t>
  </si>
  <si>
    <t>El personal que realiza actividades de gestión de programas de seguridad tiene las habilidades y conocimientos necesarios para desempeñar las responsabilidades asignadas.</t>
  </si>
  <si>
    <t>Gestión de la Protección de la Propiedad Industrial e Intelectual</t>
  </si>
  <si>
    <t>Establecer la estrategia de protección del modelado, prototipado y diseño</t>
  </si>
  <si>
    <t>Propósito: Establecer y mantener un proceso definido con planificación estratégica para las actividades de registro y protección de la propiedad industrial e intelectual en los diferentes procesos de diseño, modelado y prototipado de los productos que van a ser producidos  de tal manera que se alinee con los requisitos, cumpla con las calidades y cualidades en su fabricación.</t>
  </si>
  <si>
    <t>La organización tiene una estrategia de programa de protección para la propiedad industrial e intelectual que puede ser desarrollada y administrada.</t>
  </si>
  <si>
    <t>La estrategia del programa de protección de la propiedad industrial e intelectual define objetivos para cada una de las actividades en la organización.</t>
  </si>
  <si>
    <t>La estrategia y prioridades del programa de protección  de la propiedad industrial e intelectual están documentadas y alineadas con los objetivos estratégicos de la organización y los riesgos a que esta expuesto este tipo de información.</t>
  </si>
  <si>
    <t>La estrategia del programa de protección  de la propiedad industrial e intelectual define el enfoque de la organización para proporcionar supervisión y gestión del programa para las actividades de seguridad.</t>
  </si>
  <si>
    <t>Un programa de Gestión de la Protección de la Propiedad Industrial e Intelectual es un grupo integrado de actividades diseñadas y administradas para cumplir los objetivos de protección de la propiedad para la organización y / o la función. Un programa de protección de la propiedad puede implementarse en la organización o en el nivel de procesos, pero una implementación de nivel superior y un punto de vista empresarial pueden beneficiar a la organización al integrar actividades y aprovechar las inversiones de recursos en toda la empresa.</t>
  </si>
  <si>
    <t>La estrategia del programa de protección  de la propiedad industrial e intelectual define la estructura y organización del programa de protección para esta información.</t>
  </si>
  <si>
    <t>Las estrategias del programa de protección de la propiedad industrial e intelectual es aprobada por la alta dirección.</t>
  </si>
  <si>
    <t>Las estrategias del programa de protección de la propiedad industrial e intelectual se actualiza para reflejar los cambios en los procesos, diseños y los modelos.</t>
  </si>
  <si>
    <t>Inversión del Programa de protección del modelado, prototipado y diseño</t>
  </si>
  <si>
    <t>Los recursos (personas, herramientas y financiación) se proporcionan,  para apoyar el programa de protección de la propiedad industrial e intelectual.</t>
  </si>
  <si>
    <t>La alta gerencia proporciona recursos para el programa de proteccion  de la propiedad industrial e intelectual.</t>
  </si>
  <si>
    <t>El programa de proteccion se establece de acuerdo con la estrategia del programa de seguridad.</t>
  </si>
  <si>
    <t>El dominio de la Gestión del Programa de Gestión de la Protección de la Propiedad Industrial e Intelectual comprende cuatro objetivos:</t>
  </si>
  <si>
    <t>Se proporcionan recursos adecuados (por ejemplo, personas y herramientas) para establecer, operar y gestionar un programa de proteccion  de la propiedad industrial e intelectual y esta alineado con la estrategia del programa.</t>
  </si>
  <si>
    <t>1. Establecer la estrategia de protección del modelado, prototipado y diseño.</t>
  </si>
  <si>
    <t>Los recursos y presupuestos asignados por la alta dirección para el programa de proteccion  de la propiedad industrial e intelectual es visible y es destacado (por ejemplo, es importante y se les da valor a las actividades y son comunicadas por la alta dirección).</t>
  </si>
  <si>
    <t>2. Inversión del Programa de protección del modelado, prototipado y diseño.</t>
  </si>
  <si>
    <t>3. Establecer y mantener la protección de la propiedad industrial e intelectual.</t>
  </si>
  <si>
    <t>Si la organización desarrolla o adquiere software, las prácticas seguras de desarrollo de software tienen recursos asignados para el programa de proteccion  de la propiedad industrial e intelectual.</t>
  </si>
  <si>
    <t>El desarrollo, mantenimiento y gestion de políticas de la propiedad industrial e intelectual tiene presupuesto asignado.</t>
  </si>
  <si>
    <t>Se tiene asignado un rol de responsabilidad del programa de proteccion  de la propiedad industrial e intelectual a un funcionario con autoridad.</t>
  </si>
  <si>
    <t>El desempeño del programa de proteccion es monitoreado para asegurar que se alinee con la estrategia del programa  de la propiedad industrial e intelectual.</t>
  </si>
  <si>
    <t>El programa de proteccion es revisado por funcionarios independientes (es decir, por revisores que no están en el programa) para verificar el logro de los objetivos.</t>
  </si>
  <si>
    <t>El programa de seguridad cumple y permite la consecución de la normatividad para la protección la propiedad industrial e intelectual.</t>
  </si>
  <si>
    <t>El programa de seguridad monitorea y / o participa en estándares o iniciativas de protección de la propiedad industrial e intelectual de la industria.</t>
  </si>
  <si>
    <t>Establecer y mantener la protección de la propiedad industrial e intelectual.</t>
  </si>
  <si>
    <t>Se implementa una estrategia para realizar el registro de la propiedad industrial e intelectual.</t>
  </si>
  <si>
    <t>Se han definido los requisitos que son necesarios para el regristro de la propiedad industrial e intelectual.</t>
  </si>
  <si>
    <t>Los requisitos se mantienen de acuerdo con un plan documentado.</t>
  </si>
  <si>
    <t>La estrategia, procedimientos y requisitos se actualizan con frecuencia para mantenerla actualizada.</t>
  </si>
  <si>
    <t>Se siguen prácticas documentadas para las actividades de gestión del programa de protección de la propiedad industrial e intelectual.</t>
  </si>
  <si>
    <t>Las partes interesadas en las actividades de gestión del programa de protección de la propiedad industrial e intelectual se involucran y se le asignan responsabilidades.</t>
  </si>
  <si>
    <t>Se han identificado normas, procedimientos y directrices para informar las actividades de gestión del programa de protección de la propiedad industrial e intelectual.</t>
  </si>
  <si>
    <t>Las actividades de gestión del programa de protección de la propiedad industrial e intelectual, se guían por políticas documentadas y directivas de la organización.</t>
  </si>
  <si>
    <t>Las actividades de gestión del programa de protección de la propiedad industrial e intelectual se revisan periódicamente para garantizar que estan conforme a las politicas establecidas por la organización.</t>
  </si>
  <si>
    <t>El personal que realiza actividades de gestión del programa de protección de la propiedad industrial e intelectual, tiene las habilidades y conocimientos necesarios para desempeñar las responsabilidades asignadas.</t>
  </si>
  <si>
    <t>Dominos</t>
  </si>
  <si>
    <t>Objetivos</t>
  </si>
  <si>
    <t>Respuesta a eventos e incidentes, continuidad de las operaciones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</si>
</sst>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theme="1"/>
      <name val="Calibri"/>
      <family val="2"/>
      <scheme val="minor"/>
    </font>
    <font>
      <i/>
      <u/>
      <sz val="11"/>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2">
    <xf numFmtId="0" fontId="0" fillId="0" borderId="0"/>
    <xf numFmtId="9" fontId="2" fillId="0" borderId="0" applyFont="0" applyFill="0" applyBorder="0" applyAlignment="0" applyProtection="0"/>
  </cellStyleXfs>
  <cellXfs count="36">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vertical="center"/>
    </xf>
    <xf numFmtId="0" fontId="1" fillId="0" borderId="0" xfId="0" applyFont="1" applyAlignment="1">
      <alignment horizontal="center"/>
    </xf>
    <xf numFmtId="0" fontId="0" fillId="2" borderId="0" xfId="0" applyFill="1"/>
    <xf numFmtId="0" fontId="1" fillId="0" borderId="0" xfId="0" applyFont="1"/>
    <xf numFmtId="0" fontId="0" fillId="0" borderId="0" xfId="0" applyAlignment="1">
      <alignment horizontal="left" vertical="center" indent="2"/>
    </xf>
    <xf numFmtId="0" fontId="0" fillId="0" borderId="0" xfId="0" applyAlignment="1">
      <alignment vertical="center" wrapText="1"/>
    </xf>
    <xf numFmtId="0" fontId="0" fillId="2" borderId="0" xfId="0" applyFill="1" applyAlignment="1">
      <alignment vertical="center" wrapText="1"/>
    </xf>
    <xf numFmtId="0" fontId="0" fillId="2" borderId="0" xfId="0" applyFill="1" applyAlignment="1">
      <alignment wrapText="1"/>
    </xf>
    <xf numFmtId="0" fontId="1" fillId="0" borderId="0" xfId="0" applyFont="1" applyAlignment="1">
      <alignment horizontal="left" wrapText="1"/>
    </xf>
    <xf numFmtId="0" fontId="1" fillId="0" borderId="0" xfId="0" applyFont="1" applyAlignment="1">
      <alignment horizontal="justify"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justify" wrapText="1"/>
    </xf>
    <xf numFmtId="0" fontId="0" fillId="0" borderId="0" xfId="0" applyAlignment="1">
      <alignment horizontal="justify" vertical="center" wrapText="1"/>
    </xf>
    <xf numFmtId="0" fontId="0" fillId="2" borderId="0" xfId="0" applyFill="1" applyAlignment="1">
      <alignment horizontal="center" wrapText="1"/>
    </xf>
    <xf numFmtId="0" fontId="0" fillId="0" borderId="0" xfId="0" applyAlignment="1">
      <alignment horizontal="center" vertical="center" wrapText="1"/>
    </xf>
    <xf numFmtId="0" fontId="1" fillId="0" borderId="0" xfId="0" applyFont="1" applyAlignment="1">
      <alignment vertical="center"/>
    </xf>
    <xf numFmtId="0" fontId="0" fillId="2" borderId="0" xfId="0" applyFill="1" applyAlignment="1">
      <alignment vertical="center"/>
    </xf>
    <xf numFmtId="0" fontId="0" fillId="0" borderId="0" xfId="0" applyAlignment="1">
      <alignment horizontal="justify"/>
    </xf>
    <xf numFmtId="0" fontId="0" fillId="2" borderId="0" xfId="0" applyFill="1" applyAlignment="1">
      <alignment horizontal="center" vertical="center" wrapText="1"/>
    </xf>
    <xf numFmtId="0" fontId="0" fillId="0" borderId="0" xfId="0" applyAlignment="1">
      <alignment horizontal="center" wrapText="1"/>
    </xf>
    <xf numFmtId="0" fontId="0" fillId="2" borderId="0" xfId="0" applyFill="1" applyAlignment="1">
      <alignment horizontal="center"/>
    </xf>
    <xf numFmtId="9" fontId="0" fillId="0" borderId="0" xfId="1" applyFont="1"/>
    <xf numFmtId="0" fontId="0" fillId="2" borderId="0" xfId="0" applyFill="1" applyAlignment="1">
      <alignment horizontal="center" wrapText="1"/>
    </xf>
    <xf numFmtId="0" fontId="0" fillId="2" borderId="0" xfId="0" applyFill="1" applyAlignment="1">
      <alignment horizontal="center" vertical="center" wrapText="1"/>
    </xf>
    <xf numFmtId="0" fontId="0" fillId="0" borderId="0" xfId="0" applyAlignment="1">
      <alignment horizontal="justify"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justify" vertical="center" wrapText="1"/>
    </xf>
    <xf numFmtId="0" fontId="1" fillId="0" borderId="0" xfId="0" applyFont="1" applyAlignment="1">
      <alignment horizontal="center" wrapText="1"/>
    </xf>
    <xf numFmtId="0" fontId="0" fillId="0" borderId="0" xfId="0" applyAlignment="1">
      <alignment horizontal="center"/>
    </xf>
    <xf numFmtId="0" fontId="3" fillId="0" borderId="0" xfId="0" applyFont="1" applyAlignment="1">
      <alignment horizontal="justify"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4000"/>
              <a:t>Nivel de Madurez
</a:t>
            </a:r>
            <a:r>
              <a:rPr lang="en-US" sz="1800"/>
              <a:t>Entre 0% y 30% Nivel Bajo
Entre 30% y 50% Nivel Bajo - Medio
Entre 50 y 70 Nivel Medio - Alto
Mayor a 70 Nivel alto</a:t>
            </a:r>
            <a:endParaRPr lang="en-US" sz="1800"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Objetivo 1</c:v>
          </c:tx>
          <c:spPr>
            <a:solidFill>
              <a:schemeClr val="accent1"/>
            </a:solidFill>
            <a:ln>
              <a:noFill/>
            </a:ln>
            <a:effectLst/>
          </c:spPr>
          <c:invertIfNegative val="0"/>
          <c:cat>
            <c:strRef>
              <c:f>Resultados!$A$3:$A$13</c:f>
              <c:strCache>
                <c:ptCount val="11"/>
                <c:pt idx="0">
                  <c:v>Gestión de Riesgos</c:v>
                </c:pt>
                <c:pt idx="1">
                  <c:v>Gestión de activos, cambios y configuración</c:v>
                </c:pt>
                <c:pt idx="2">
                  <c:v>Gestión de Identidad y Acceso</c:v>
                </c:pt>
                <c:pt idx="3">
                  <c:v>Gestión de Amenazas y Vulnerabilidades</c:v>
                </c:pt>
                <c:pt idx="4">
                  <c:v>Conciencia de Seguridad</c:v>
                </c:pt>
                <c:pt idx="5">
                  <c:v>Intercambio de Información y Comunicaciones</c:v>
                </c:pt>
                <c:pt idx="6">
                  <c:v>Respuesta a eventos e incidentes, continuidad de las operaciones</c:v>
                </c:pt>
                <c:pt idx="7">
                  <c:v>Gestión de la Cadena de Suministro y Entidades Externas</c:v>
                </c:pt>
                <c:pt idx="8">
                  <c:v>Administración de personal</c:v>
                </c:pt>
                <c:pt idx="9">
                  <c:v>Gestión del Programa de Seguridad Cibernética</c:v>
                </c:pt>
                <c:pt idx="10">
                  <c:v>Gestión de la Protección de la Propiedad Industrial e Intelectual</c:v>
                </c:pt>
              </c:strCache>
            </c:strRef>
          </c:cat>
          <c:val>
            <c:numRef>
              <c:f>Resultados!$G$3:$G$13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EE2F-403E-B027-66003A7262D0}"/>
            </c:ext>
          </c:extLst>
        </c:ser>
        <c:ser>
          <c:idx val="1"/>
          <c:order val="1"/>
          <c:tx>
            <c:v>Objetivo 2</c:v>
          </c:tx>
          <c:spPr>
            <a:solidFill>
              <a:schemeClr val="accent2"/>
            </a:solidFill>
            <a:ln>
              <a:noFill/>
            </a:ln>
            <a:effectLst/>
          </c:spPr>
          <c:invertIfNegative val="0"/>
          <c:cat>
            <c:strRef>
              <c:f>Resultados!$A$3:$A$13</c:f>
              <c:strCache>
                <c:ptCount val="11"/>
                <c:pt idx="0">
                  <c:v>Gestión de Riesgos</c:v>
                </c:pt>
                <c:pt idx="1">
                  <c:v>Gestión de activos, cambios y configuración</c:v>
                </c:pt>
                <c:pt idx="2">
                  <c:v>Gestión de Identidad y Acceso</c:v>
                </c:pt>
                <c:pt idx="3">
                  <c:v>Gestión de Amenazas y Vulnerabilidades</c:v>
                </c:pt>
                <c:pt idx="4">
                  <c:v>Conciencia de Seguridad</c:v>
                </c:pt>
                <c:pt idx="5">
                  <c:v>Intercambio de Información y Comunicaciones</c:v>
                </c:pt>
                <c:pt idx="6">
                  <c:v>Respuesta a eventos e incidentes, continuidad de las operaciones</c:v>
                </c:pt>
                <c:pt idx="7">
                  <c:v>Gestión de la Cadena de Suministro y Entidades Externas</c:v>
                </c:pt>
                <c:pt idx="8">
                  <c:v>Administración de personal</c:v>
                </c:pt>
                <c:pt idx="9">
                  <c:v>Gestión del Programa de Seguridad Cibernética</c:v>
                </c:pt>
                <c:pt idx="10">
                  <c:v>Gestión de la Protección de la Propiedad Industrial e Intelectual</c:v>
                </c:pt>
              </c:strCache>
            </c:strRef>
          </c:cat>
          <c:val>
            <c:numRef>
              <c:f>Resultados!$H$3:$H$13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EE2F-403E-B027-66003A7262D0}"/>
            </c:ext>
          </c:extLst>
        </c:ser>
        <c:ser>
          <c:idx val="2"/>
          <c:order val="2"/>
          <c:tx>
            <c:v>Objetivo 3</c:v>
          </c:tx>
          <c:spPr>
            <a:solidFill>
              <a:schemeClr val="accent3"/>
            </a:solidFill>
            <a:ln>
              <a:noFill/>
            </a:ln>
            <a:effectLst/>
          </c:spPr>
          <c:invertIfNegative val="0"/>
          <c:cat>
            <c:strRef>
              <c:f>Resultados!$A$3:$A$13</c:f>
              <c:strCache>
                <c:ptCount val="11"/>
                <c:pt idx="0">
                  <c:v>Gestión de Riesgos</c:v>
                </c:pt>
                <c:pt idx="1">
                  <c:v>Gestión de activos, cambios y configuración</c:v>
                </c:pt>
                <c:pt idx="2">
                  <c:v>Gestión de Identidad y Acceso</c:v>
                </c:pt>
                <c:pt idx="3">
                  <c:v>Gestión de Amenazas y Vulnerabilidades</c:v>
                </c:pt>
                <c:pt idx="4">
                  <c:v>Conciencia de Seguridad</c:v>
                </c:pt>
                <c:pt idx="5">
                  <c:v>Intercambio de Información y Comunicaciones</c:v>
                </c:pt>
                <c:pt idx="6">
                  <c:v>Respuesta a eventos e incidentes, continuidad de las operaciones</c:v>
                </c:pt>
                <c:pt idx="7">
                  <c:v>Gestión de la Cadena de Suministro y Entidades Externas</c:v>
                </c:pt>
                <c:pt idx="8">
                  <c:v>Administración de personal</c:v>
                </c:pt>
                <c:pt idx="9">
                  <c:v>Gestión del Programa de Seguridad Cibernética</c:v>
                </c:pt>
                <c:pt idx="10">
                  <c:v>Gestión de la Protección de la Propiedad Industrial e Intelectual</c:v>
                </c:pt>
              </c:strCache>
            </c:strRef>
          </c:cat>
          <c:val>
            <c:numRef>
              <c:f>Resultados!$I$3:$I$13</c:f>
              <c:numCache>
                <c:formatCode>0%</c:formatCode>
                <c:ptCount val="11"/>
                <c:pt idx="0">
                  <c:v>0</c:v>
                </c:pt>
                <c:pt idx="1">
                  <c:v>0</c:v>
                </c:pt>
                <c:pt idx="2">
                  <c:v>0</c:v>
                </c:pt>
                <c:pt idx="3">
                  <c:v>0</c:v>
                </c:pt>
                <c:pt idx="4">
                  <c:v>0</c:v>
                </c:pt>
                <c:pt idx="6">
                  <c:v>0</c:v>
                </c:pt>
                <c:pt idx="7">
                  <c:v>0</c:v>
                </c:pt>
                <c:pt idx="8">
                  <c:v>0</c:v>
                </c:pt>
                <c:pt idx="9">
                  <c:v>0</c:v>
                </c:pt>
                <c:pt idx="10">
                  <c:v>0</c:v>
                </c:pt>
              </c:numCache>
            </c:numRef>
          </c:val>
          <c:extLst>
            <c:ext xmlns:c16="http://schemas.microsoft.com/office/drawing/2014/chart" uri="{C3380CC4-5D6E-409C-BE32-E72D297353CC}">
              <c16:uniqueId val="{00000002-EE2F-403E-B027-66003A7262D0}"/>
            </c:ext>
          </c:extLst>
        </c:ser>
        <c:ser>
          <c:idx val="3"/>
          <c:order val="3"/>
          <c:tx>
            <c:v>Objetivo 4</c:v>
          </c:tx>
          <c:spPr>
            <a:solidFill>
              <a:schemeClr val="accent4"/>
            </a:solidFill>
            <a:ln>
              <a:noFill/>
            </a:ln>
            <a:effectLst/>
          </c:spPr>
          <c:invertIfNegative val="0"/>
          <c:cat>
            <c:strRef>
              <c:f>Resultados!$A$3:$A$13</c:f>
              <c:strCache>
                <c:ptCount val="11"/>
                <c:pt idx="0">
                  <c:v>Gestión de Riesgos</c:v>
                </c:pt>
                <c:pt idx="1">
                  <c:v>Gestión de activos, cambios y configuración</c:v>
                </c:pt>
                <c:pt idx="2">
                  <c:v>Gestión de Identidad y Acceso</c:v>
                </c:pt>
                <c:pt idx="3">
                  <c:v>Gestión de Amenazas y Vulnerabilidades</c:v>
                </c:pt>
                <c:pt idx="4">
                  <c:v>Conciencia de Seguridad</c:v>
                </c:pt>
                <c:pt idx="5">
                  <c:v>Intercambio de Información y Comunicaciones</c:v>
                </c:pt>
                <c:pt idx="6">
                  <c:v>Respuesta a eventos e incidentes, continuidad de las operaciones</c:v>
                </c:pt>
                <c:pt idx="7">
                  <c:v>Gestión de la Cadena de Suministro y Entidades Externas</c:v>
                </c:pt>
                <c:pt idx="8">
                  <c:v>Administración de personal</c:v>
                </c:pt>
                <c:pt idx="9">
                  <c:v>Gestión del Programa de Seguridad Cibernética</c:v>
                </c:pt>
                <c:pt idx="10">
                  <c:v>Gestión de la Protección de la Propiedad Industrial e Intelectual</c:v>
                </c:pt>
              </c:strCache>
            </c:strRef>
          </c:cat>
          <c:val>
            <c:numRef>
              <c:f>Resultados!$J$3:$J$13</c:f>
              <c:numCache>
                <c:formatCode>0%</c:formatCode>
                <c:ptCount val="11"/>
                <c:pt idx="4">
                  <c:v>0</c:v>
                </c:pt>
                <c:pt idx="6">
                  <c:v>0</c:v>
                </c:pt>
                <c:pt idx="8">
                  <c:v>0</c:v>
                </c:pt>
                <c:pt idx="9">
                  <c:v>0</c:v>
                </c:pt>
                <c:pt idx="10">
                  <c:v>0</c:v>
                </c:pt>
              </c:numCache>
            </c:numRef>
          </c:val>
          <c:extLst>
            <c:ext xmlns:c16="http://schemas.microsoft.com/office/drawing/2014/chart" uri="{C3380CC4-5D6E-409C-BE32-E72D297353CC}">
              <c16:uniqueId val="{00000003-EE2F-403E-B027-66003A7262D0}"/>
            </c:ext>
          </c:extLst>
        </c:ser>
        <c:ser>
          <c:idx val="4"/>
          <c:order val="4"/>
          <c:tx>
            <c:v>Objetivo 5</c:v>
          </c:tx>
          <c:spPr>
            <a:solidFill>
              <a:schemeClr val="accent5"/>
            </a:solidFill>
            <a:ln>
              <a:noFill/>
            </a:ln>
            <a:effectLst/>
          </c:spPr>
          <c:invertIfNegative val="0"/>
          <c:cat>
            <c:strRef>
              <c:f>Resultados!$A$3:$A$13</c:f>
              <c:strCache>
                <c:ptCount val="11"/>
                <c:pt idx="0">
                  <c:v>Gestión de Riesgos</c:v>
                </c:pt>
                <c:pt idx="1">
                  <c:v>Gestión de activos, cambios y configuración</c:v>
                </c:pt>
                <c:pt idx="2">
                  <c:v>Gestión de Identidad y Acceso</c:v>
                </c:pt>
                <c:pt idx="3">
                  <c:v>Gestión de Amenazas y Vulnerabilidades</c:v>
                </c:pt>
                <c:pt idx="4">
                  <c:v>Conciencia de Seguridad</c:v>
                </c:pt>
                <c:pt idx="5">
                  <c:v>Intercambio de Información y Comunicaciones</c:v>
                </c:pt>
                <c:pt idx="6">
                  <c:v>Respuesta a eventos e incidentes, continuidad de las operaciones</c:v>
                </c:pt>
                <c:pt idx="7">
                  <c:v>Gestión de la Cadena de Suministro y Entidades Externas</c:v>
                </c:pt>
                <c:pt idx="8">
                  <c:v>Administración de personal</c:v>
                </c:pt>
                <c:pt idx="9">
                  <c:v>Gestión del Programa de Seguridad Cibernética</c:v>
                </c:pt>
                <c:pt idx="10">
                  <c:v>Gestión de la Protección de la Propiedad Industrial e Intelectual</c:v>
                </c:pt>
              </c:strCache>
            </c:strRef>
          </c:cat>
          <c:val>
            <c:numRef>
              <c:f>Resultados!$K$3:$K$13</c:f>
              <c:numCache>
                <c:formatCode>0%</c:formatCode>
                <c:ptCount val="11"/>
                <c:pt idx="4">
                  <c:v>0</c:v>
                </c:pt>
                <c:pt idx="6">
                  <c:v>0</c:v>
                </c:pt>
                <c:pt idx="8">
                  <c:v>0</c:v>
                </c:pt>
                <c:pt idx="9">
                  <c:v>0</c:v>
                </c:pt>
              </c:numCache>
            </c:numRef>
          </c:val>
          <c:extLst>
            <c:ext xmlns:c16="http://schemas.microsoft.com/office/drawing/2014/chart" uri="{C3380CC4-5D6E-409C-BE32-E72D297353CC}">
              <c16:uniqueId val="{00000004-EE2F-403E-B027-66003A7262D0}"/>
            </c:ext>
          </c:extLst>
        </c:ser>
        <c:dLbls>
          <c:showLegendKey val="0"/>
          <c:showVal val="0"/>
          <c:showCatName val="0"/>
          <c:showSerName val="0"/>
          <c:showPercent val="0"/>
          <c:showBubbleSize val="0"/>
        </c:dLbls>
        <c:gapWidth val="219"/>
        <c:overlap val="-27"/>
        <c:axId val="601930448"/>
        <c:axId val="601931104"/>
      </c:barChart>
      <c:catAx>
        <c:axId val="60193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01931104"/>
        <c:crosses val="autoZero"/>
        <c:auto val="1"/>
        <c:lblAlgn val="ctr"/>
        <c:lblOffset val="100"/>
        <c:noMultiLvlLbl val="0"/>
      </c:catAx>
      <c:valAx>
        <c:axId val="601931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01930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19049</xdr:colOff>
      <xdr:row>0</xdr:row>
      <xdr:rowOff>0</xdr:rowOff>
    </xdr:from>
    <xdr:to>
      <xdr:col>11</xdr:col>
      <xdr:colOff>180975</xdr:colOff>
      <xdr:row>30</xdr:row>
      <xdr:rowOff>76202</xdr:rowOff>
    </xdr:to>
    <xdr:graphicFrame macro="">
      <xdr:nvGraphicFramePr>
        <xdr:cNvPr id="3" name="Gráfico 2">
          <a:extLst>
            <a:ext uri="{FF2B5EF4-FFF2-40B4-BE49-F238E27FC236}">
              <a16:creationId xmlns:a16="http://schemas.microsoft.com/office/drawing/2014/main" id="{33DB3665-8881-4283-ABE6-46C8728B6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4"/>
  <sheetViews>
    <sheetView workbookViewId="0">
      <selection activeCell="B4" sqref="B4"/>
    </sheetView>
  </sheetViews>
  <sheetFormatPr baseColWidth="10" defaultColWidth="11.42578125" defaultRowHeight="15" x14ac:dyDescent="0.25"/>
  <cols>
    <col min="1" max="1" width="17.5703125" customWidth="1"/>
  </cols>
  <sheetData>
    <row r="1" spans="1:2" x14ac:dyDescent="0.25">
      <c r="A1" t="s">
        <v>0</v>
      </c>
      <c r="B1">
        <v>0</v>
      </c>
    </row>
    <row r="2" spans="1:2" x14ac:dyDescent="0.25">
      <c r="A2" t="s">
        <v>1</v>
      </c>
      <c r="B2">
        <v>30</v>
      </c>
    </row>
    <row r="3" spans="1:2" x14ac:dyDescent="0.25">
      <c r="A3" t="s">
        <v>2</v>
      </c>
      <c r="B3">
        <v>70</v>
      </c>
    </row>
    <row r="4" spans="1:2" x14ac:dyDescent="0.25">
      <c r="A4" t="s">
        <v>3</v>
      </c>
      <c r="B4">
        <v>100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I109"/>
  <sheetViews>
    <sheetView topLeftCell="B1" workbookViewId="0">
      <selection activeCell="E4" sqref="E4"/>
    </sheetView>
  </sheetViews>
  <sheetFormatPr baseColWidth="10" defaultColWidth="11.42578125" defaultRowHeight="15" x14ac:dyDescent="0.25"/>
  <cols>
    <col min="1" max="1" width="45" customWidth="1"/>
    <col min="2" max="2" width="11.42578125" customWidth="1"/>
    <col min="3" max="3" width="2.85546875" customWidth="1"/>
    <col min="4" max="4" width="78.7109375" customWidth="1"/>
    <col min="6" max="6" width="2.42578125" customWidth="1"/>
    <col min="7" max="7" width="25.7109375" customWidth="1"/>
    <col min="8" max="8" width="2.42578125" customWidth="1"/>
    <col min="9" max="9" width="14.85546875" customWidth="1"/>
  </cols>
  <sheetData>
    <row r="1" spans="1:9" x14ac:dyDescent="0.25">
      <c r="A1" s="4" t="s">
        <v>343</v>
      </c>
      <c r="D1" s="4" t="s">
        <v>343</v>
      </c>
    </row>
    <row r="2" spans="1:9" ht="60" x14ac:dyDescent="0.25">
      <c r="C2" s="6">
        <v>1</v>
      </c>
      <c r="D2" s="19" t="s">
        <v>344</v>
      </c>
      <c r="E2" s="1" t="s">
        <v>6</v>
      </c>
      <c r="G2" s="1" t="s">
        <v>7</v>
      </c>
      <c r="I2" s="23" t="s">
        <v>8</v>
      </c>
    </row>
    <row r="3" spans="1:9" ht="15" customHeight="1" x14ac:dyDescent="0.25">
      <c r="A3" s="29" t="s">
        <v>345</v>
      </c>
      <c r="D3" s="3"/>
    </row>
    <row r="4" spans="1:9" ht="45" x14ac:dyDescent="0.25">
      <c r="A4" s="29"/>
      <c r="C4" t="s">
        <v>148</v>
      </c>
      <c r="D4" s="3" t="s">
        <v>346</v>
      </c>
      <c r="E4" s="9" t="s">
        <v>0</v>
      </c>
      <c r="G4" s="10"/>
      <c r="I4" s="24">
        <f>VLOOKUP(E4,Calificación!A1:B4,2,FALSE)</f>
        <v>0</v>
      </c>
    </row>
    <row r="5" spans="1:9" x14ac:dyDescent="0.25">
      <c r="A5" s="29"/>
      <c r="D5" s="3"/>
    </row>
    <row r="6" spans="1:9" ht="15" customHeight="1" x14ac:dyDescent="0.25">
      <c r="A6" s="29"/>
      <c r="C6" t="s">
        <v>150</v>
      </c>
      <c r="D6" s="3" t="s">
        <v>347</v>
      </c>
      <c r="E6" s="9" t="s">
        <v>0</v>
      </c>
      <c r="G6" s="10"/>
      <c r="I6" s="17">
        <f>VLOOKUP(E6,Calificación!A1:B4,2,FALSE)</f>
        <v>0</v>
      </c>
    </row>
    <row r="7" spans="1:9" x14ac:dyDescent="0.25">
      <c r="A7" s="29"/>
      <c r="D7" s="3"/>
    </row>
    <row r="8" spans="1:9" ht="45" x14ac:dyDescent="0.25">
      <c r="A8" s="29"/>
      <c r="C8" t="s">
        <v>152</v>
      </c>
      <c r="D8" s="8" t="s">
        <v>348</v>
      </c>
      <c r="E8" s="9" t="s">
        <v>0</v>
      </c>
      <c r="G8" s="10"/>
      <c r="I8" s="17">
        <f>VLOOKUP(E8,Calificación!A1:B4,2,FALSE)</f>
        <v>0</v>
      </c>
    </row>
    <row r="9" spans="1:9" ht="15" customHeight="1" x14ac:dyDescent="0.25">
      <c r="A9" s="29"/>
      <c r="D9" s="7"/>
    </row>
    <row r="10" spans="1:9" ht="45" x14ac:dyDescent="0.25">
      <c r="A10" s="29"/>
      <c r="C10" t="s">
        <v>154</v>
      </c>
      <c r="D10" s="8" t="s">
        <v>349</v>
      </c>
      <c r="E10" s="9" t="s">
        <v>0</v>
      </c>
      <c r="G10" s="10"/>
      <c r="I10" s="17">
        <f>VLOOKUP(E10,Calificación!A1:B4,2,FALSE)</f>
        <v>0</v>
      </c>
    </row>
    <row r="11" spans="1:9" x14ac:dyDescent="0.25">
      <c r="A11" s="3"/>
      <c r="D11" s="3"/>
    </row>
    <row r="12" spans="1:9" ht="45" x14ac:dyDescent="0.25">
      <c r="A12" s="29" t="s">
        <v>350</v>
      </c>
      <c r="C12" t="s">
        <v>156</v>
      </c>
      <c r="D12" s="8" t="s">
        <v>351</v>
      </c>
      <c r="E12" s="9" t="s">
        <v>0</v>
      </c>
      <c r="G12" s="10"/>
      <c r="I12" s="17">
        <f>VLOOKUP(E12,Calificación!A1:B4,2,FALSE)</f>
        <v>0</v>
      </c>
    </row>
    <row r="13" spans="1:9" ht="15" customHeight="1" x14ac:dyDescent="0.25">
      <c r="A13" s="29"/>
      <c r="D13" s="3"/>
    </row>
    <row r="14" spans="1:9" ht="45" x14ac:dyDescent="0.25">
      <c r="A14" s="29"/>
      <c r="C14" t="s">
        <v>158</v>
      </c>
      <c r="D14" s="8" t="s">
        <v>352</v>
      </c>
      <c r="E14" s="9" t="s">
        <v>0</v>
      </c>
      <c r="G14" s="10"/>
      <c r="I14" s="17">
        <f>VLOOKUP(E14,Calificación!A1:B4,2,FALSE)</f>
        <v>0</v>
      </c>
    </row>
    <row r="15" spans="1:9" x14ac:dyDescent="0.25">
      <c r="A15" s="29"/>
      <c r="D15" s="3"/>
    </row>
    <row r="16" spans="1:9" ht="45" x14ac:dyDescent="0.25">
      <c r="A16" s="29"/>
      <c r="C16" t="s">
        <v>160</v>
      </c>
      <c r="D16" s="8" t="s">
        <v>353</v>
      </c>
      <c r="E16" s="9" t="s">
        <v>0</v>
      </c>
      <c r="G16" s="10"/>
      <c r="I16" s="17">
        <f>VLOOKUP(E16,Calificación!$A$1:$B$4,2,FALSE)</f>
        <v>0</v>
      </c>
    </row>
    <row r="17" spans="1:9" x14ac:dyDescent="0.25">
      <c r="A17" s="29"/>
      <c r="D17" s="3"/>
    </row>
    <row r="18" spans="1:9" x14ac:dyDescent="0.25">
      <c r="A18" s="29"/>
      <c r="C18" s="6">
        <v>2</v>
      </c>
      <c r="D18" s="19" t="s">
        <v>354</v>
      </c>
    </row>
    <row r="19" spans="1:9" x14ac:dyDescent="0.25">
      <c r="A19" s="29"/>
      <c r="D19" s="19"/>
    </row>
    <row r="20" spans="1:9" ht="45" x14ac:dyDescent="0.25">
      <c r="A20" s="29"/>
      <c r="C20" t="s">
        <v>148</v>
      </c>
      <c r="D20" s="8" t="s">
        <v>355</v>
      </c>
      <c r="E20" s="9" t="s">
        <v>0</v>
      </c>
      <c r="G20" s="10"/>
      <c r="I20" s="17">
        <f>VLOOKUP(E20,Calificación!$A$1:$B$4,2,FALSE)</f>
        <v>0</v>
      </c>
    </row>
    <row r="21" spans="1:9" x14ac:dyDescent="0.25">
      <c r="A21" s="29"/>
      <c r="D21" s="3"/>
    </row>
    <row r="22" spans="1:9" ht="45" x14ac:dyDescent="0.25">
      <c r="A22" s="29"/>
      <c r="C22" t="s">
        <v>150</v>
      </c>
      <c r="D22" s="3" t="s">
        <v>356</v>
      </c>
      <c r="E22" s="9" t="s">
        <v>0</v>
      </c>
      <c r="G22" s="10"/>
      <c r="I22" s="17">
        <f>VLOOKUP(E22,Calificación!$A$1:$B$4,2,FALSE)</f>
        <v>0</v>
      </c>
    </row>
    <row r="23" spans="1:9" x14ac:dyDescent="0.25">
      <c r="A23" s="29"/>
      <c r="D23" s="3"/>
    </row>
    <row r="24" spans="1:9" ht="45" x14ac:dyDescent="0.25">
      <c r="A24" s="29"/>
      <c r="C24" t="s">
        <v>152</v>
      </c>
      <c r="D24" s="8" t="s">
        <v>357</v>
      </c>
      <c r="E24" s="9" t="s">
        <v>0</v>
      </c>
      <c r="G24" s="10"/>
      <c r="I24" s="17">
        <f>VLOOKUP(E24,Calificación!$A$1:$B$4,2,FALSE)</f>
        <v>0</v>
      </c>
    </row>
    <row r="25" spans="1:9" x14ac:dyDescent="0.25">
      <c r="A25" s="29"/>
      <c r="D25" s="3"/>
    </row>
    <row r="26" spans="1:9" ht="15" customHeight="1" x14ac:dyDescent="0.25">
      <c r="A26" s="29"/>
      <c r="C26" t="s">
        <v>154</v>
      </c>
      <c r="D26" s="3" t="s">
        <v>358</v>
      </c>
      <c r="E26" s="9" t="s">
        <v>0</v>
      </c>
      <c r="G26" s="10"/>
      <c r="I26" s="17">
        <f>VLOOKUP(E26,Calificación!$A$1:$B$4,2,FALSE)</f>
        <v>0</v>
      </c>
    </row>
    <row r="27" spans="1:9" x14ac:dyDescent="0.25">
      <c r="A27" s="29"/>
      <c r="D27" s="3"/>
    </row>
    <row r="28" spans="1:9" ht="15" customHeight="1" x14ac:dyDescent="0.25">
      <c r="A28" s="29"/>
      <c r="C28" t="s">
        <v>156</v>
      </c>
      <c r="D28" s="3" t="s">
        <v>359</v>
      </c>
      <c r="E28" s="9" t="s">
        <v>0</v>
      </c>
      <c r="G28" s="10"/>
      <c r="I28" s="17">
        <f>VLOOKUP(E28,Calificación!$A$1:$B$4,2,FALSE)</f>
        <v>0</v>
      </c>
    </row>
    <row r="29" spans="1:9" x14ac:dyDescent="0.25">
      <c r="A29" s="29"/>
      <c r="D29" s="3"/>
    </row>
    <row r="30" spans="1:9" ht="45" x14ac:dyDescent="0.25">
      <c r="A30" s="18"/>
      <c r="C30" t="s">
        <v>158</v>
      </c>
      <c r="D30" s="8" t="s">
        <v>360</v>
      </c>
      <c r="E30" s="9" t="s">
        <v>0</v>
      </c>
      <c r="G30" s="10"/>
      <c r="I30" s="17">
        <f>VLOOKUP(E30,Calificación!$A$1:$B$4,2,FALSE)</f>
        <v>0</v>
      </c>
    </row>
    <row r="31" spans="1:9" ht="15" customHeight="1" x14ac:dyDescent="0.25">
      <c r="A31" s="28" t="s">
        <v>361</v>
      </c>
      <c r="D31" s="3"/>
    </row>
    <row r="32" spans="1:9" ht="45" x14ac:dyDescent="0.25">
      <c r="A32" s="28"/>
      <c r="C32" t="s">
        <v>160</v>
      </c>
      <c r="D32" s="8" t="s">
        <v>362</v>
      </c>
      <c r="E32" s="9" t="s">
        <v>0</v>
      </c>
      <c r="G32" s="10"/>
      <c r="I32" s="17">
        <f>VLOOKUP(E32,Calificación!$A$1:$B$4,2,FALSE)</f>
        <v>0</v>
      </c>
    </row>
    <row r="33" spans="1:9" x14ac:dyDescent="0.25">
      <c r="A33" s="28"/>
      <c r="D33" s="3"/>
    </row>
    <row r="34" spans="1:9" ht="45" x14ac:dyDescent="0.25">
      <c r="A34" s="2"/>
      <c r="C34" t="s">
        <v>162</v>
      </c>
      <c r="D34" s="8" t="s">
        <v>363</v>
      </c>
      <c r="E34" s="9" t="s">
        <v>0</v>
      </c>
      <c r="G34" s="10"/>
      <c r="I34" s="17">
        <f>VLOOKUP(E34,Calificación!$A$1:$B$4,2,FALSE)</f>
        <v>0</v>
      </c>
    </row>
    <row r="35" spans="1:9" x14ac:dyDescent="0.25">
      <c r="A35" s="3" t="s">
        <v>364</v>
      </c>
      <c r="D35" s="3"/>
    </row>
    <row r="36" spans="1:9" x14ac:dyDescent="0.25">
      <c r="A36" s="3" t="s">
        <v>365</v>
      </c>
      <c r="C36" s="6">
        <v>3</v>
      </c>
      <c r="D36" s="19" t="s">
        <v>366</v>
      </c>
    </row>
    <row r="37" spans="1:9" x14ac:dyDescent="0.25">
      <c r="A37" s="3" t="s">
        <v>367</v>
      </c>
      <c r="D37" s="3"/>
    </row>
    <row r="38" spans="1:9" ht="45" x14ac:dyDescent="0.25">
      <c r="A38" s="3" t="s">
        <v>368</v>
      </c>
      <c r="C38" t="s">
        <v>148</v>
      </c>
      <c r="D38" s="8" t="s">
        <v>369</v>
      </c>
      <c r="E38" s="9" t="s">
        <v>0</v>
      </c>
      <c r="G38" s="10"/>
      <c r="I38" s="17">
        <f>VLOOKUP(E38,Calificación!$A$1:$B$4,2,FALSE)</f>
        <v>0</v>
      </c>
    </row>
    <row r="39" spans="1:9" x14ac:dyDescent="0.25">
      <c r="A39" s="3" t="s">
        <v>259</v>
      </c>
      <c r="D39" s="3"/>
    </row>
    <row r="40" spans="1:9" ht="45" x14ac:dyDescent="0.25">
      <c r="A40" s="3"/>
      <c r="C40" t="s">
        <v>150</v>
      </c>
      <c r="D40" s="8" t="s">
        <v>370</v>
      </c>
      <c r="E40" s="9" t="s">
        <v>0</v>
      </c>
      <c r="G40" s="10"/>
      <c r="I40" s="17">
        <f>VLOOKUP(E40,Calificación!$A$1:$B$4,2,FALSE)</f>
        <v>0</v>
      </c>
    </row>
    <row r="41" spans="1:9" ht="15" customHeight="1" x14ac:dyDescent="0.25">
      <c r="D41" s="3"/>
    </row>
    <row r="42" spans="1:9" ht="15" customHeight="1" x14ac:dyDescent="0.25">
      <c r="A42" s="29" t="s">
        <v>371</v>
      </c>
      <c r="C42" t="s">
        <v>152</v>
      </c>
      <c r="D42" s="3" t="s">
        <v>372</v>
      </c>
      <c r="E42" s="9" t="s">
        <v>0</v>
      </c>
      <c r="G42" s="10"/>
      <c r="I42" s="17">
        <f>VLOOKUP(E42,Calificación!$A$1:$B$4,2,FALSE)</f>
        <v>0</v>
      </c>
    </row>
    <row r="43" spans="1:9" x14ac:dyDescent="0.25">
      <c r="A43" s="29"/>
      <c r="D43" s="3"/>
    </row>
    <row r="44" spans="1:9" ht="45" x14ac:dyDescent="0.25">
      <c r="A44" s="29"/>
      <c r="C44" t="s">
        <v>154</v>
      </c>
      <c r="D44" s="8" t="s">
        <v>373</v>
      </c>
      <c r="E44" s="9" t="s">
        <v>0</v>
      </c>
      <c r="G44" s="10"/>
      <c r="I44" s="17">
        <f>VLOOKUP(E44,Calificación!$A$1:$B$4,2,FALSE)</f>
        <v>0</v>
      </c>
    </row>
    <row r="45" spans="1:9" x14ac:dyDescent="0.25">
      <c r="A45" s="29"/>
      <c r="D45" s="3"/>
    </row>
    <row r="46" spans="1:9" ht="45" x14ac:dyDescent="0.25">
      <c r="A46" s="29"/>
      <c r="C46" t="s">
        <v>156</v>
      </c>
      <c r="D46" s="8" t="s">
        <v>374</v>
      </c>
      <c r="E46" s="9" t="s">
        <v>0</v>
      </c>
      <c r="G46" s="10"/>
      <c r="I46" s="17">
        <f>VLOOKUP(E46,Calificación!$A$1:$B$4,2,FALSE)</f>
        <v>0</v>
      </c>
    </row>
    <row r="47" spans="1:9" x14ac:dyDescent="0.25">
      <c r="A47" s="29"/>
      <c r="D47" s="3"/>
    </row>
    <row r="48" spans="1:9" ht="45" x14ac:dyDescent="0.25">
      <c r="A48" s="29"/>
      <c r="C48" t="s">
        <v>158</v>
      </c>
      <c r="D48" s="8" t="s">
        <v>375</v>
      </c>
      <c r="E48" s="9" t="s">
        <v>0</v>
      </c>
      <c r="G48" s="10"/>
      <c r="I48" s="17">
        <f>VLOOKUP(E48,Calificación!$A$1:$B$4,2,FALSE)</f>
        <v>0</v>
      </c>
    </row>
    <row r="49" spans="1:9" x14ac:dyDescent="0.25">
      <c r="A49" s="29"/>
      <c r="D49" s="3"/>
    </row>
    <row r="50" spans="1:9" ht="45" x14ac:dyDescent="0.25">
      <c r="A50" s="29"/>
      <c r="C50" t="s">
        <v>160</v>
      </c>
      <c r="D50" s="8" t="s">
        <v>376</v>
      </c>
      <c r="E50" s="9" t="s">
        <v>0</v>
      </c>
      <c r="G50" s="10"/>
      <c r="I50" s="17">
        <f>VLOOKUP(E50,Calificación!$A$1:$B$4,2,FALSE)</f>
        <v>0</v>
      </c>
    </row>
    <row r="51" spans="1:9" x14ac:dyDescent="0.25">
      <c r="A51" s="29"/>
      <c r="D51" s="3"/>
    </row>
    <row r="52" spans="1:9" ht="45" x14ac:dyDescent="0.25">
      <c r="A52" s="29"/>
      <c r="C52" t="s">
        <v>162</v>
      </c>
      <c r="D52" s="8" t="s">
        <v>377</v>
      </c>
      <c r="E52" s="9" t="s">
        <v>0</v>
      </c>
      <c r="G52" s="10"/>
      <c r="I52" s="17">
        <f>VLOOKUP(E52,Calificación!$A$1:$B$4,2,FALSE)</f>
        <v>0</v>
      </c>
    </row>
    <row r="53" spans="1:9" x14ac:dyDescent="0.25">
      <c r="A53" s="29"/>
      <c r="D53" s="3"/>
    </row>
    <row r="54" spans="1:9" ht="45" x14ac:dyDescent="0.25">
      <c r="A54" s="29"/>
      <c r="C54" t="s">
        <v>136</v>
      </c>
      <c r="D54" s="8" t="s">
        <v>378</v>
      </c>
      <c r="E54" s="9" t="s">
        <v>0</v>
      </c>
      <c r="G54" s="10"/>
      <c r="I54" s="17">
        <f>VLOOKUP(E54,Calificación!$A$1:$B$4,2,FALSE)</f>
        <v>0</v>
      </c>
    </row>
    <row r="55" spans="1:9" x14ac:dyDescent="0.25">
      <c r="A55" s="29"/>
      <c r="D55" s="3"/>
    </row>
    <row r="56" spans="1:9" x14ac:dyDescent="0.25">
      <c r="A56" s="29"/>
      <c r="C56" s="6">
        <v>4</v>
      </c>
      <c r="D56" s="19" t="s">
        <v>379</v>
      </c>
    </row>
    <row r="57" spans="1:9" x14ac:dyDescent="0.25">
      <c r="A57" s="29"/>
      <c r="D57" s="3"/>
    </row>
    <row r="58" spans="1:9" ht="45" x14ac:dyDescent="0.25">
      <c r="A58" s="29"/>
      <c r="C58" t="s">
        <v>148</v>
      </c>
      <c r="D58" s="3" t="s">
        <v>380</v>
      </c>
      <c r="E58" s="9" t="s">
        <v>0</v>
      </c>
      <c r="G58" s="10"/>
      <c r="I58" s="17">
        <f>VLOOKUP(E58,Calificación!$A$1:$B$4,2,FALSE)</f>
        <v>0</v>
      </c>
    </row>
    <row r="59" spans="1:9" x14ac:dyDescent="0.25">
      <c r="A59" s="29"/>
      <c r="D59" s="3"/>
    </row>
    <row r="60" spans="1:9" ht="45" x14ac:dyDescent="0.25">
      <c r="A60" s="29"/>
      <c r="C60" t="s">
        <v>150</v>
      </c>
      <c r="D60" s="8" t="s">
        <v>381</v>
      </c>
      <c r="E60" s="9" t="s">
        <v>0</v>
      </c>
      <c r="G60" s="10"/>
      <c r="I60" s="17">
        <f>VLOOKUP(E60,Calificación!$A$1:$B$4,2,FALSE)</f>
        <v>0</v>
      </c>
    </row>
    <row r="61" spans="1:9" x14ac:dyDescent="0.25">
      <c r="A61" s="29"/>
      <c r="D61" s="3"/>
    </row>
    <row r="62" spans="1:9" ht="45" x14ac:dyDescent="0.25">
      <c r="A62" s="29"/>
      <c r="C62" t="s">
        <v>152</v>
      </c>
      <c r="D62" s="8" t="s">
        <v>382</v>
      </c>
      <c r="E62" s="9" t="s">
        <v>0</v>
      </c>
      <c r="G62" s="10"/>
      <c r="I62" s="17">
        <f>VLOOKUP(E62,Calificación!$A$1:$B$4,2,FALSE)</f>
        <v>0</v>
      </c>
    </row>
    <row r="63" spans="1:9" x14ac:dyDescent="0.25">
      <c r="A63" s="29"/>
      <c r="D63" s="3"/>
    </row>
    <row r="64" spans="1:9" ht="45" x14ac:dyDescent="0.25">
      <c r="A64" s="29"/>
      <c r="C64" t="s">
        <v>154</v>
      </c>
      <c r="D64" s="8" t="s">
        <v>383</v>
      </c>
      <c r="E64" s="9" t="s">
        <v>0</v>
      </c>
      <c r="G64" s="10"/>
      <c r="I64" s="17">
        <f>VLOOKUP(E64,Calificación!$A$1:$B$4,2,FALSE)</f>
        <v>0</v>
      </c>
    </row>
    <row r="65" spans="1:9" x14ac:dyDescent="0.25">
      <c r="A65" s="29"/>
      <c r="D65" s="3"/>
    </row>
    <row r="66" spans="1:9" ht="45" x14ac:dyDescent="0.25">
      <c r="A66" s="29"/>
      <c r="C66" t="s">
        <v>156</v>
      </c>
      <c r="D66" s="8" t="s">
        <v>384</v>
      </c>
      <c r="E66" s="9" t="s">
        <v>0</v>
      </c>
      <c r="G66" s="10"/>
      <c r="I66" s="17">
        <f>VLOOKUP(E66,Calificación!$A$1:$B$4,2,FALSE)</f>
        <v>0</v>
      </c>
    </row>
    <row r="67" spans="1:9" x14ac:dyDescent="0.25">
      <c r="A67" s="29"/>
      <c r="D67" s="3"/>
    </row>
    <row r="68" spans="1:9" x14ac:dyDescent="0.25">
      <c r="A68" s="29"/>
      <c r="C68" s="6">
        <v>5</v>
      </c>
      <c r="D68" s="19" t="s">
        <v>97</v>
      </c>
    </row>
    <row r="69" spans="1:9" x14ac:dyDescent="0.25">
      <c r="A69" s="29"/>
      <c r="D69" s="3"/>
    </row>
    <row r="70" spans="1:9" ht="45" x14ac:dyDescent="0.25">
      <c r="A70" s="29"/>
      <c r="C70" t="s">
        <v>148</v>
      </c>
      <c r="D70" s="8" t="s">
        <v>385</v>
      </c>
      <c r="E70" s="9" t="s">
        <v>0</v>
      </c>
      <c r="G70" s="10"/>
      <c r="I70" s="17">
        <f>VLOOKUP(E70,Calificación!$A$1:$B$4,2,FALSE)</f>
        <v>0</v>
      </c>
    </row>
    <row r="71" spans="1:9" x14ac:dyDescent="0.25">
      <c r="A71" s="29"/>
      <c r="D71" s="3"/>
    </row>
    <row r="72" spans="1:9" ht="45" x14ac:dyDescent="0.25">
      <c r="A72" s="29"/>
      <c r="C72" t="s">
        <v>150</v>
      </c>
      <c r="D72" s="8" t="s">
        <v>386</v>
      </c>
      <c r="E72" s="9" t="s">
        <v>0</v>
      </c>
      <c r="G72" s="10"/>
      <c r="I72" s="17">
        <f>VLOOKUP(E72,Calificación!$A$1:$B$4,2,FALSE)</f>
        <v>0</v>
      </c>
    </row>
    <row r="73" spans="1:9" x14ac:dyDescent="0.25">
      <c r="A73" s="29"/>
      <c r="D73" s="3"/>
    </row>
    <row r="74" spans="1:9" ht="45" x14ac:dyDescent="0.25">
      <c r="A74" s="29"/>
      <c r="C74" t="s">
        <v>152</v>
      </c>
      <c r="D74" s="8" t="s">
        <v>387</v>
      </c>
      <c r="E74" s="9" t="s">
        <v>0</v>
      </c>
      <c r="G74" s="10"/>
      <c r="I74" s="17">
        <f>VLOOKUP(E74,Calificación!$A$1:$B$4,2,FALSE)</f>
        <v>0</v>
      </c>
    </row>
    <row r="75" spans="1:9" x14ac:dyDescent="0.25">
      <c r="A75" s="29"/>
      <c r="D75" s="3"/>
    </row>
    <row r="76" spans="1:9" ht="45" x14ac:dyDescent="0.25">
      <c r="A76" s="29"/>
      <c r="C76" t="s">
        <v>154</v>
      </c>
      <c r="D76" s="8" t="s">
        <v>388</v>
      </c>
      <c r="E76" s="9" t="s">
        <v>0</v>
      </c>
      <c r="G76" s="10"/>
      <c r="I76" s="17">
        <f>VLOOKUP(E76,Calificación!$A$1:$B$4,2,FALSE)</f>
        <v>0</v>
      </c>
    </row>
    <row r="77" spans="1:9" x14ac:dyDescent="0.25">
      <c r="A77" s="29"/>
      <c r="D77" s="3"/>
    </row>
    <row r="78" spans="1:9" ht="45" x14ac:dyDescent="0.25">
      <c r="A78" s="29"/>
      <c r="C78" t="s">
        <v>156</v>
      </c>
      <c r="D78" s="8" t="s">
        <v>389</v>
      </c>
      <c r="E78" s="9" t="s">
        <v>0</v>
      </c>
      <c r="G78" s="10"/>
      <c r="I78" s="17">
        <f>VLOOKUP(E78,Calificación!$A$1:$B$4,2,FALSE)</f>
        <v>0</v>
      </c>
    </row>
    <row r="79" spans="1:9" x14ac:dyDescent="0.25">
      <c r="A79" s="29"/>
      <c r="D79" s="3"/>
    </row>
    <row r="80" spans="1:9" ht="45" x14ac:dyDescent="0.25">
      <c r="A80" s="29"/>
      <c r="C80" t="s">
        <v>158</v>
      </c>
      <c r="D80" s="8" t="s">
        <v>390</v>
      </c>
      <c r="E80" s="9" t="s">
        <v>0</v>
      </c>
      <c r="G80" s="10"/>
      <c r="I80" s="17">
        <f>VLOOKUP(E80,Calificación!$A$1:$B$4,2,FALSE)</f>
        <v>0</v>
      </c>
    </row>
    <row r="81" spans="1:9" x14ac:dyDescent="0.25">
      <c r="A81" s="29"/>
      <c r="D81" s="3"/>
    </row>
    <row r="82" spans="1:9" ht="45" x14ac:dyDescent="0.25">
      <c r="A82" s="29"/>
      <c r="C82" t="s">
        <v>160</v>
      </c>
      <c r="D82" s="8" t="s">
        <v>391</v>
      </c>
      <c r="E82" s="9" t="s">
        <v>0</v>
      </c>
      <c r="G82" s="10"/>
      <c r="I82" s="17">
        <f>VLOOKUP(E82,Calificación!$A$1:$B$4,2,FALSE)</f>
        <v>0</v>
      </c>
    </row>
    <row r="83" spans="1:9" x14ac:dyDescent="0.25">
      <c r="A83" s="29"/>
      <c r="D83" s="3"/>
    </row>
    <row r="84" spans="1:9" ht="45" x14ac:dyDescent="0.25">
      <c r="A84" s="29"/>
      <c r="C84" t="s">
        <v>162</v>
      </c>
      <c r="D84" s="8" t="s">
        <v>392</v>
      </c>
      <c r="E84" s="9" t="s">
        <v>0</v>
      </c>
      <c r="G84" s="10"/>
      <c r="I84" s="17">
        <f>VLOOKUP(E84,Calificación!$A$1:$B$4,2,FALSE)</f>
        <v>0</v>
      </c>
    </row>
    <row r="85" spans="1:9" x14ac:dyDescent="0.25">
      <c r="A85" s="29"/>
      <c r="D85" s="3"/>
    </row>
    <row r="86" spans="1:9" ht="45" x14ac:dyDescent="0.25">
      <c r="A86" s="29"/>
      <c r="C86" t="s">
        <v>136</v>
      </c>
      <c r="D86" s="8" t="s">
        <v>393</v>
      </c>
      <c r="E86" s="9" t="s">
        <v>0</v>
      </c>
      <c r="G86" s="10"/>
      <c r="I86" s="17">
        <f>VLOOKUP(E86,Calificación!$A$1:$B$4,2,FALSE)</f>
        <v>0</v>
      </c>
    </row>
    <row r="87" spans="1:9" x14ac:dyDescent="0.25">
      <c r="A87" s="29"/>
      <c r="D87" s="3"/>
    </row>
    <row r="88" spans="1:9" x14ac:dyDescent="0.25">
      <c r="A88" s="29"/>
      <c r="D88" s="3"/>
    </row>
    <row r="89" spans="1:9" x14ac:dyDescent="0.25">
      <c r="A89" s="29"/>
      <c r="D89" s="3"/>
    </row>
    <row r="90" spans="1:9" x14ac:dyDescent="0.25">
      <c r="A90" s="29"/>
      <c r="D90" s="3"/>
    </row>
    <row r="91" spans="1:9" x14ac:dyDescent="0.25">
      <c r="A91" s="29"/>
      <c r="D91" s="3"/>
    </row>
    <row r="92" spans="1:9" x14ac:dyDescent="0.25">
      <c r="A92" s="29"/>
      <c r="D92" s="3"/>
    </row>
    <row r="93" spans="1:9" x14ac:dyDescent="0.25">
      <c r="A93" s="29"/>
      <c r="D93" s="3"/>
    </row>
    <row r="94" spans="1:9" x14ac:dyDescent="0.25">
      <c r="A94" s="29"/>
      <c r="D94" s="3"/>
    </row>
    <row r="95" spans="1:9" x14ac:dyDescent="0.25">
      <c r="A95" s="29"/>
      <c r="D95" s="3"/>
    </row>
    <row r="96" spans="1:9" x14ac:dyDescent="0.25">
      <c r="A96" s="29"/>
      <c r="D96" s="3"/>
    </row>
    <row r="97" spans="1:4" x14ac:dyDescent="0.25">
      <c r="A97" s="29"/>
      <c r="D97" s="3"/>
    </row>
    <row r="98" spans="1:4" x14ac:dyDescent="0.25">
      <c r="A98" s="29"/>
      <c r="D98" s="3"/>
    </row>
    <row r="99" spans="1:4" x14ac:dyDescent="0.25">
      <c r="A99" s="29"/>
    </row>
    <row r="100" spans="1:4" x14ac:dyDescent="0.25">
      <c r="A100" s="29"/>
    </row>
    <row r="101" spans="1:4" x14ac:dyDescent="0.25">
      <c r="A101" s="29"/>
      <c r="D101" s="28"/>
    </row>
    <row r="102" spans="1:4" x14ac:dyDescent="0.25">
      <c r="A102" s="8"/>
      <c r="D102" s="28"/>
    </row>
    <row r="103" spans="1:4" x14ac:dyDescent="0.25">
      <c r="A103" s="8"/>
    </row>
    <row r="104" spans="1:4" x14ac:dyDescent="0.25">
      <c r="A104" s="8"/>
      <c r="D104" s="28"/>
    </row>
    <row r="105" spans="1:4" x14ac:dyDescent="0.25">
      <c r="A105" s="8"/>
      <c r="D105" s="28"/>
    </row>
    <row r="106" spans="1:4" x14ac:dyDescent="0.25">
      <c r="A106" s="8"/>
    </row>
    <row r="107" spans="1:4" x14ac:dyDescent="0.25">
      <c r="A107" s="8"/>
    </row>
    <row r="108" spans="1:4" x14ac:dyDescent="0.25">
      <c r="A108" s="8"/>
    </row>
    <row r="109" spans="1:4" x14ac:dyDescent="0.25">
      <c r="A109" s="8"/>
    </row>
  </sheetData>
  <mergeCells count="6">
    <mergeCell ref="A42:A101"/>
    <mergeCell ref="A31:A33"/>
    <mergeCell ref="D104:D105"/>
    <mergeCell ref="D101:D102"/>
    <mergeCell ref="A3:A10"/>
    <mergeCell ref="A12:A29"/>
  </mergeCells>
  <dataValidations count="2">
    <dataValidation type="whole" allowBlank="1" showErrorMessage="1" errorTitle="Dato no Válido" error="Por favor ingrese el dato correcto, entre 0 y 100." promptTitle="Implementación Organizacion" prompt="Ingrese un porcentaje de Impacto" sqref="I4" xr:uid="{9C33A8B3-3D2C-43C8-8F9E-A4A4535D71B0}">
      <formula1>0</formula1>
      <formula2>100</formula2>
    </dataValidation>
    <dataValidation type="whole" allowBlank="1" showErrorMessage="1" errorTitle="Dato no Válido" error="Por favor ingrese el dato correcto, entre 0 y 100." promptTitle="Impacto Organizacional" prompt="Ingrese un porcentaje de Impacto" sqref="I6:I8 I10 I12 I14 I16:I20 I22 I24 I26 I30 I32 I34 I38 I40 I42 I44 I46 I48 I50 I28 I52 I54 I58 I60 I62 I64 I66 I70 I72 I74 I76 I78 I80 I82 I84 I86" xr:uid="{69179F56-D0F3-40E0-A91A-8FD51B6033D2}">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Mensaje" error="Debe seleccionar un elemento de la lista" promptTitle="Evaluación Implementación" prompt="Calificación en la Implementación" xr:uid="{00000000-0002-0000-0900-000000000000}">
          <x14:formula1>
            <xm:f>Calificación!$A$1:$A$4</xm:f>
          </x14:formula1>
          <xm:sqref>E4 E6 E8 E10 E12 E14 E16 E20 E22 E24 E26 E28 E30 E32 E34 E38 E40 E42 E44 E46 E48 E50 E52 E54 E58 E60 E62 E64 E66 E70 E72 E74 E76 E78 E80 E82 E84 E86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I98"/>
  <sheetViews>
    <sheetView topLeftCell="B1" workbookViewId="0">
      <selection activeCell="E72" sqref="E72"/>
    </sheetView>
  </sheetViews>
  <sheetFormatPr baseColWidth="10" defaultColWidth="11.42578125" defaultRowHeight="15" x14ac:dyDescent="0.25"/>
  <cols>
    <col min="1" max="1" width="45" customWidth="1"/>
    <col min="2" max="2" width="11.42578125" customWidth="1"/>
    <col min="3" max="3" width="2.85546875" customWidth="1"/>
    <col min="4" max="4" width="78.7109375" customWidth="1"/>
    <col min="6" max="6" width="2.42578125" customWidth="1"/>
    <col min="7" max="7" width="25.7109375" customWidth="1"/>
    <col min="8" max="8" width="2.42578125" customWidth="1"/>
    <col min="9" max="9" width="14.85546875" customWidth="1"/>
  </cols>
  <sheetData>
    <row r="1" spans="1:9" x14ac:dyDescent="0.25">
      <c r="A1" s="4" t="s">
        <v>394</v>
      </c>
      <c r="D1" s="4" t="s">
        <v>394</v>
      </c>
    </row>
    <row r="2" spans="1:9" ht="60" x14ac:dyDescent="0.25">
      <c r="C2" s="6">
        <v>1</v>
      </c>
      <c r="D2" s="19" t="s">
        <v>395</v>
      </c>
      <c r="E2" s="1" t="s">
        <v>6</v>
      </c>
      <c r="G2" s="1" t="s">
        <v>7</v>
      </c>
      <c r="I2" s="23" t="s">
        <v>8</v>
      </c>
    </row>
    <row r="3" spans="1:9" ht="15" customHeight="1" x14ac:dyDescent="0.25">
      <c r="A3" s="29" t="s">
        <v>396</v>
      </c>
      <c r="D3" s="3"/>
    </row>
    <row r="4" spans="1:9" ht="45" x14ac:dyDescent="0.25">
      <c r="A4" s="29"/>
      <c r="C4" t="s">
        <v>148</v>
      </c>
      <c r="D4" s="8" t="s">
        <v>397</v>
      </c>
      <c r="E4" s="9" t="s">
        <v>0</v>
      </c>
      <c r="G4" s="10"/>
      <c r="I4" s="24">
        <f>VLOOKUP(E4,Calificación!A1:B4,2,FALSE)</f>
        <v>0</v>
      </c>
    </row>
    <row r="5" spans="1:9" x14ac:dyDescent="0.25">
      <c r="A5" s="29"/>
      <c r="D5" s="3"/>
    </row>
    <row r="6" spans="1:9" ht="45" x14ac:dyDescent="0.25">
      <c r="A6" s="29"/>
      <c r="C6" t="s">
        <v>150</v>
      </c>
      <c r="D6" s="8" t="s">
        <v>398</v>
      </c>
      <c r="E6" s="9" t="s">
        <v>0</v>
      </c>
      <c r="G6" s="10"/>
      <c r="I6" s="17">
        <f>VLOOKUP(E6,Calificación!A1:B4,2,FALSE)</f>
        <v>0</v>
      </c>
    </row>
    <row r="7" spans="1:9" x14ac:dyDescent="0.25">
      <c r="A7" s="29"/>
      <c r="D7" s="3"/>
    </row>
    <row r="8" spans="1:9" ht="45" x14ac:dyDescent="0.25">
      <c r="A8" s="29"/>
      <c r="C8" t="s">
        <v>152</v>
      </c>
      <c r="D8" s="8" t="s">
        <v>399</v>
      </c>
      <c r="E8" s="9" t="s">
        <v>0</v>
      </c>
      <c r="G8" s="10"/>
      <c r="I8" s="17">
        <f>VLOOKUP(E8,Calificación!A1:B4,2,FALSE)</f>
        <v>0</v>
      </c>
    </row>
    <row r="9" spans="1:9" ht="15" customHeight="1" x14ac:dyDescent="0.25">
      <c r="A9" s="29"/>
      <c r="D9" s="7"/>
    </row>
    <row r="10" spans="1:9" ht="45" x14ac:dyDescent="0.25">
      <c r="A10" s="29"/>
      <c r="C10" t="s">
        <v>154</v>
      </c>
      <c r="D10" s="8" t="s">
        <v>400</v>
      </c>
      <c r="E10" s="9" t="s">
        <v>0</v>
      </c>
      <c r="G10" s="10"/>
      <c r="I10" s="17">
        <f>VLOOKUP(E10,Calificación!A1:B4,2,FALSE)</f>
        <v>0</v>
      </c>
    </row>
    <row r="11" spans="1:9" x14ac:dyDescent="0.25">
      <c r="A11" s="3"/>
      <c r="D11" s="3"/>
    </row>
    <row r="12" spans="1:9" ht="45" x14ac:dyDescent="0.25">
      <c r="A12" s="29" t="s">
        <v>401</v>
      </c>
      <c r="C12" t="s">
        <v>158</v>
      </c>
      <c r="D12" s="8" t="s">
        <v>402</v>
      </c>
      <c r="E12" s="9" t="s">
        <v>0</v>
      </c>
      <c r="G12" s="10"/>
      <c r="I12" s="17">
        <f>VLOOKUP(E12,Calificación!A1:B4,2,FALSE)</f>
        <v>0</v>
      </c>
    </row>
    <row r="13" spans="1:9" ht="15" customHeight="1" x14ac:dyDescent="0.25">
      <c r="A13" s="29"/>
      <c r="D13" s="3"/>
    </row>
    <row r="14" spans="1:9" ht="15" customHeight="1" x14ac:dyDescent="0.25">
      <c r="A14" s="29"/>
      <c r="C14" t="s">
        <v>160</v>
      </c>
      <c r="D14" s="3" t="s">
        <v>403</v>
      </c>
      <c r="E14" s="9" t="s">
        <v>0</v>
      </c>
      <c r="G14" s="10"/>
      <c r="I14" s="17">
        <f>VLOOKUP(E14,Calificación!A1:B4,2,FALSE)</f>
        <v>0</v>
      </c>
    </row>
    <row r="15" spans="1:9" x14ac:dyDescent="0.25">
      <c r="A15" s="29"/>
      <c r="D15" s="3"/>
    </row>
    <row r="16" spans="1:9" ht="45" x14ac:dyDescent="0.25">
      <c r="A16" s="29"/>
      <c r="C16" t="s">
        <v>162</v>
      </c>
      <c r="D16" s="8" t="s">
        <v>404</v>
      </c>
      <c r="E16" s="9" t="s">
        <v>0</v>
      </c>
      <c r="G16" s="10"/>
      <c r="I16" s="17">
        <f>VLOOKUP(E16,Calificación!$A$1:$B$4,2,FALSE)</f>
        <v>0</v>
      </c>
    </row>
    <row r="17" spans="1:9" x14ac:dyDescent="0.25">
      <c r="A17" s="29"/>
      <c r="D17" s="3"/>
    </row>
    <row r="18" spans="1:9" x14ac:dyDescent="0.25">
      <c r="A18" s="29"/>
      <c r="C18" s="6">
        <v>2</v>
      </c>
      <c r="D18" s="19" t="s">
        <v>405</v>
      </c>
    </row>
    <row r="19" spans="1:9" x14ac:dyDescent="0.25">
      <c r="A19" s="29"/>
      <c r="D19" s="3"/>
    </row>
    <row r="20" spans="1:9" ht="45" x14ac:dyDescent="0.25">
      <c r="A20" s="29"/>
      <c r="C20" t="s">
        <v>148</v>
      </c>
      <c r="D20" s="8" t="s">
        <v>406</v>
      </c>
      <c r="E20" s="9" t="s">
        <v>0</v>
      </c>
      <c r="G20" s="10"/>
      <c r="I20" s="17">
        <f>VLOOKUP(E20,Calificación!$A$1:$B$4,2,FALSE)</f>
        <v>0</v>
      </c>
    </row>
    <row r="21" spans="1:9" x14ac:dyDescent="0.25">
      <c r="A21" s="29"/>
      <c r="D21" s="3"/>
    </row>
    <row r="22" spans="1:9" ht="45" x14ac:dyDescent="0.25">
      <c r="A22" s="29"/>
      <c r="C22" t="s">
        <v>150</v>
      </c>
      <c r="D22" s="3" t="s">
        <v>407</v>
      </c>
      <c r="E22" s="9" t="s">
        <v>0</v>
      </c>
      <c r="G22" s="10"/>
      <c r="I22" s="17">
        <f>VLOOKUP(E22,Calificación!$A$1:$B$4,2,FALSE)</f>
        <v>0</v>
      </c>
    </row>
    <row r="23" spans="1:9" x14ac:dyDescent="0.25">
      <c r="A23" s="29"/>
      <c r="D23" s="3"/>
    </row>
    <row r="24" spans="1:9" ht="45" x14ac:dyDescent="0.25">
      <c r="A24" s="29"/>
      <c r="C24" t="s">
        <v>152</v>
      </c>
      <c r="D24" s="3" t="s">
        <v>408</v>
      </c>
      <c r="E24" s="9" t="s">
        <v>0</v>
      </c>
      <c r="G24" s="10"/>
      <c r="I24" s="17">
        <f>VLOOKUP(E24,Calificación!$A$1:$B$4,2,FALSE)</f>
        <v>0</v>
      </c>
    </row>
    <row r="25" spans="1:9" x14ac:dyDescent="0.25">
      <c r="A25" s="29"/>
      <c r="D25" s="3"/>
    </row>
    <row r="26" spans="1:9" ht="45" x14ac:dyDescent="0.25">
      <c r="A26" s="29"/>
      <c r="C26" t="s">
        <v>154</v>
      </c>
      <c r="D26" s="8" t="s">
        <v>409</v>
      </c>
      <c r="E26" s="9" t="s">
        <v>0</v>
      </c>
      <c r="G26" s="10"/>
      <c r="I26" s="17">
        <f>VLOOKUP(E26,Calificación!$A$1:$B$4,2,FALSE)</f>
        <v>0</v>
      </c>
    </row>
    <row r="27" spans="1:9" x14ac:dyDescent="0.25">
      <c r="A27" s="29"/>
      <c r="D27" s="3"/>
    </row>
    <row r="28" spans="1:9" ht="45" x14ac:dyDescent="0.25">
      <c r="A28" s="29"/>
      <c r="C28" t="s">
        <v>156</v>
      </c>
      <c r="D28" s="8" t="s">
        <v>410</v>
      </c>
      <c r="E28" s="9" t="s">
        <v>0</v>
      </c>
      <c r="G28" s="10"/>
      <c r="I28" s="17">
        <f>VLOOKUP(E28,Calificación!$A$1:$B$4,2,FALSE)</f>
        <v>0</v>
      </c>
    </row>
    <row r="29" spans="1:9" x14ac:dyDescent="0.25">
      <c r="A29" s="29"/>
      <c r="D29" s="3"/>
    </row>
    <row r="30" spans="1:9" ht="45" x14ac:dyDescent="0.25">
      <c r="A30" s="18"/>
      <c r="C30" t="s">
        <v>158</v>
      </c>
      <c r="D30" s="8" t="s">
        <v>411</v>
      </c>
      <c r="E30" s="9" t="s">
        <v>0</v>
      </c>
      <c r="G30" s="10"/>
      <c r="I30" s="17">
        <f>VLOOKUP(E30,Calificación!$A$1:$B$4,2,FALSE)</f>
        <v>0</v>
      </c>
    </row>
    <row r="31" spans="1:9" ht="15" customHeight="1" x14ac:dyDescent="0.25">
      <c r="A31" s="28" t="s">
        <v>412</v>
      </c>
      <c r="D31" s="3"/>
    </row>
    <row r="32" spans="1:9" ht="45" x14ac:dyDescent="0.25">
      <c r="A32" s="28"/>
      <c r="C32" t="s">
        <v>160</v>
      </c>
      <c r="D32" s="3" t="s">
        <v>413</v>
      </c>
      <c r="E32" s="9" t="s">
        <v>0</v>
      </c>
      <c r="G32" s="10"/>
      <c r="I32" s="17">
        <f>VLOOKUP(E32,Calificación!$A$1:$B$4,2,FALSE)</f>
        <v>0</v>
      </c>
    </row>
    <row r="33" spans="1:9" x14ac:dyDescent="0.25">
      <c r="A33" s="28"/>
      <c r="D33" s="3"/>
    </row>
    <row r="34" spans="1:9" ht="45" x14ac:dyDescent="0.25">
      <c r="A34" s="2"/>
      <c r="C34" t="s">
        <v>162</v>
      </c>
      <c r="D34" s="8" t="s">
        <v>414</v>
      </c>
      <c r="E34" s="9" t="s">
        <v>0</v>
      </c>
      <c r="G34" s="10"/>
      <c r="I34" s="17">
        <f>VLOOKUP(E34,Calificación!$A$1:$B$4,2,FALSE)</f>
        <v>0</v>
      </c>
    </row>
    <row r="35" spans="1:9" x14ac:dyDescent="0.25">
      <c r="A35" s="3" t="s">
        <v>415</v>
      </c>
      <c r="D35" s="3"/>
    </row>
    <row r="36" spans="1:9" ht="45" x14ac:dyDescent="0.25">
      <c r="A36" s="3" t="s">
        <v>416</v>
      </c>
      <c r="C36" t="s">
        <v>136</v>
      </c>
      <c r="D36" s="8" t="s">
        <v>417</v>
      </c>
      <c r="E36" s="9" t="s">
        <v>0</v>
      </c>
      <c r="G36" s="10"/>
      <c r="I36" s="17">
        <f>VLOOKUP(E36,Calificación!$A$1:$B$4,2,FALSE)</f>
        <v>0</v>
      </c>
    </row>
    <row r="37" spans="1:9" x14ac:dyDescent="0.25">
      <c r="A37" s="3" t="s">
        <v>418</v>
      </c>
      <c r="D37" s="3"/>
    </row>
    <row r="38" spans="1:9" ht="45" x14ac:dyDescent="0.25">
      <c r="A38" s="3" t="s">
        <v>419</v>
      </c>
      <c r="C38" t="s">
        <v>138</v>
      </c>
      <c r="D38" s="8" t="s">
        <v>420</v>
      </c>
      <c r="E38" s="9" t="s">
        <v>0</v>
      </c>
      <c r="G38" s="10"/>
      <c r="I38" s="17">
        <f>VLOOKUP(E38,Calificación!$A$1:$B$4,2,FALSE)</f>
        <v>0</v>
      </c>
    </row>
    <row r="39" spans="1:9" x14ac:dyDescent="0.25">
      <c r="A39" t="s">
        <v>259</v>
      </c>
      <c r="D39" s="3"/>
    </row>
    <row r="40" spans="1:9" ht="45" x14ac:dyDescent="0.25">
      <c r="A40" s="3"/>
      <c r="C40" t="s">
        <v>140</v>
      </c>
      <c r="D40" s="8" t="s">
        <v>421</v>
      </c>
      <c r="E40" s="9" t="s">
        <v>0</v>
      </c>
      <c r="G40" s="10"/>
      <c r="I40" s="17">
        <f>VLOOKUP(E40,Calificación!$A$1:$B$4,2,FALSE)</f>
        <v>0</v>
      </c>
    </row>
    <row r="41" spans="1:9" ht="15" customHeight="1" x14ac:dyDescent="0.25">
      <c r="D41" s="3"/>
    </row>
    <row r="42" spans="1:9" ht="30" customHeight="1" x14ac:dyDescent="0.25">
      <c r="A42" s="29" t="s">
        <v>422</v>
      </c>
      <c r="C42" t="s">
        <v>142</v>
      </c>
      <c r="D42" s="8" t="s">
        <v>423</v>
      </c>
      <c r="E42" s="9" t="s">
        <v>0</v>
      </c>
      <c r="G42" s="10"/>
      <c r="I42" s="17">
        <f>VLOOKUP(E42,Calificación!$A$1:$B$4,2,FALSE)</f>
        <v>0</v>
      </c>
    </row>
    <row r="43" spans="1:9" x14ac:dyDescent="0.25">
      <c r="A43" s="29"/>
      <c r="D43" s="3"/>
    </row>
    <row r="44" spans="1:9" x14ac:dyDescent="0.25">
      <c r="A44" s="29"/>
      <c r="C44" s="6">
        <v>3</v>
      </c>
      <c r="D44" s="19" t="s">
        <v>424</v>
      </c>
    </row>
    <row r="45" spans="1:9" x14ac:dyDescent="0.25">
      <c r="A45" s="29"/>
      <c r="D45" s="3"/>
    </row>
    <row r="46" spans="1:9" ht="45" x14ac:dyDescent="0.25">
      <c r="A46" s="29"/>
      <c r="C46" t="s">
        <v>148</v>
      </c>
      <c r="D46" s="8" t="s">
        <v>425</v>
      </c>
      <c r="E46" s="9" t="s">
        <v>0</v>
      </c>
      <c r="G46" s="10"/>
      <c r="I46" s="17">
        <f>VLOOKUP(E46,Calificación!$A$1:$B$4,2,FALSE)</f>
        <v>0</v>
      </c>
    </row>
    <row r="47" spans="1:9" x14ac:dyDescent="0.25">
      <c r="A47" s="29"/>
      <c r="D47" s="3"/>
    </row>
    <row r="48" spans="1:9" ht="45" x14ac:dyDescent="0.25">
      <c r="A48" s="29"/>
      <c r="C48" t="s">
        <v>150</v>
      </c>
      <c r="D48" s="8" t="s">
        <v>426</v>
      </c>
      <c r="E48" s="9" t="s">
        <v>0</v>
      </c>
      <c r="G48" s="10"/>
      <c r="I48" s="17">
        <f>VLOOKUP(E48,Calificación!$A$1:$B$4,2,FALSE)</f>
        <v>0</v>
      </c>
    </row>
    <row r="49" spans="1:9" x14ac:dyDescent="0.25">
      <c r="A49" s="29"/>
      <c r="D49" s="3"/>
    </row>
    <row r="50" spans="1:9" ht="45" x14ac:dyDescent="0.25">
      <c r="A50" s="29"/>
      <c r="C50" t="s">
        <v>152</v>
      </c>
      <c r="D50" s="8" t="s">
        <v>427</v>
      </c>
      <c r="E50" s="9" t="s">
        <v>0</v>
      </c>
      <c r="G50" s="10"/>
      <c r="I50" s="17">
        <f>VLOOKUP(E50,Calificación!$A$1:$B$4,2,FALSE)</f>
        <v>0</v>
      </c>
    </row>
    <row r="51" spans="1:9" x14ac:dyDescent="0.25">
      <c r="A51" s="29"/>
      <c r="D51" s="3"/>
    </row>
    <row r="52" spans="1:9" ht="45" x14ac:dyDescent="0.25">
      <c r="A52" s="29"/>
      <c r="C52" t="s">
        <v>154</v>
      </c>
      <c r="D52" s="8" t="s">
        <v>428</v>
      </c>
      <c r="E52" s="9" t="s">
        <v>0</v>
      </c>
      <c r="G52" s="10"/>
      <c r="I52" s="17">
        <f>VLOOKUP(E52,Calificación!$A$1:$B$4,2,FALSE)</f>
        <v>0</v>
      </c>
    </row>
    <row r="53" spans="1:9" x14ac:dyDescent="0.25">
      <c r="A53" s="29"/>
      <c r="D53" s="3"/>
    </row>
    <row r="54" spans="1:9" x14ac:dyDescent="0.25">
      <c r="A54" s="29"/>
      <c r="C54" s="6">
        <v>4</v>
      </c>
      <c r="D54" s="19" t="s">
        <v>429</v>
      </c>
    </row>
    <row r="55" spans="1:9" x14ac:dyDescent="0.25">
      <c r="A55" s="29"/>
      <c r="D55" s="3"/>
    </row>
    <row r="56" spans="1:9" ht="45" x14ac:dyDescent="0.25">
      <c r="A56" s="29"/>
      <c r="C56" t="s">
        <v>148</v>
      </c>
      <c r="D56" s="8" t="s">
        <v>430</v>
      </c>
      <c r="E56" s="9" t="s">
        <v>0</v>
      </c>
      <c r="G56" s="10"/>
      <c r="I56" s="17">
        <f>VLOOKUP(E56,Calificación!$A$1:$B$4,2,FALSE)</f>
        <v>0</v>
      </c>
    </row>
    <row r="57" spans="1:9" x14ac:dyDescent="0.25">
      <c r="A57" s="29"/>
      <c r="D57" s="3"/>
    </row>
    <row r="58" spans="1:9" ht="45" x14ac:dyDescent="0.25">
      <c r="A58" s="29"/>
      <c r="C58" t="s">
        <v>150</v>
      </c>
      <c r="D58" s="8" t="s">
        <v>431</v>
      </c>
      <c r="E58" s="9" t="s">
        <v>0</v>
      </c>
      <c r="G58" s="10"/>
      <c r="I58" s="17">
        <f>VLOOKUP(E58,Calificación!$A$1:$B$4,2,FALSE)</f>
        <v>0</v>
      </c>
    </row>
    <row r="59" spans="1:9" x14ac:dyDescent="0.25">
      <c r="A59" s="29"/>
      <c r="D59" s="3"/>
    </row>
    <row r="60" spans="1:9" x14ac:dyDescent="0.25">
      <c r="A60" s="29"/>
      <c r="C60" s="6">
        <v>5</v>
      </c>
      <c r="D60" s="19" t="s">
        <v>97</v>
      </c>
    </row>
    <row r="61" spans="1:9" x14ac:dyDescent="0.25">
      <c r="A61" s="29"/>
      <c r="D61" s="3"/>
    </row>
    <row r="62" spans="1:9" ht="45" x14ac:dyDescent="0.25">
      <c r="A62" s="29"/>
      <c r="C62" t="s">
        <v>148</v>
      </c>
      <c r="D62" s="8" t="s">
        <v>432</v>
      </c>
      <c r="E62" s="9" t="s">
        <v>0</v>
      </c>
      <c r="G62" s="10"/>
      <c r="I62" s="17">
        <f>VLOOKUP(E62,Calificación!$A$1:$B$4,2,FALSE)</f>
        <v>0</v>
      </c>
    </row>
    <row r="63" spans="1:9" x14ac:dyDescent="0.25">
      <c r="A63" s="29"/>
      <c r="D63" s="3"/>
    </row>
    <row r="64" spans="1:9" ht="45" x14ac:dyDescent="0.25">
      <c r="A64" s="29"/>
      <c r="C64" t="s">
        <v>150</v>
      </c>
      <c r="D64" s="8" t="s">
        <v>433</v>
      </c>
      <c r="E64" s="9" t="s">
        <v>0</v>
      </c>
      <c r="G64" s="10"/>
      <c r="I64" s="17">
        <f>VLOOKUP(E64,Calificación!$A$1:$B$4,2,FALSE)</f>
        <v>0</v>
      </c>
    </row>
    <row r="65" spans="1:9" x14ac:dyDescent="0.25">
      <c r="A65" s="29"/>
      <c r="D65" s="3"/>
    </row>
    <row r="66" spans="1:9" ht="45" x14ac:dyDescent="0.25">
      <c r="A66" s="29"/>
      <c r="C66" t="s">
        <v>152</v>
      </c>
      <c r="D66" s="8" t="s">
        <v>434</v>
      </c>
      <c r="E66" s="9" t="s">
        <v>0</v>
      </c>
      <c r="G66" s="10"/>
      <c r="I66" s="17">
        <f>VLOOKUP(E66,Calificación!$A$1:$B$4,2,FALSE)</f>
        <v>0</v>
      </c>
    </row>
    <row r="67" spans="1:9" x14ac:dyDescent="0.25">
      <c r="A67" s="29"/>
      <c r="D67" s="3"/>
    </row>
    <row r="68" spans="1:9" ht="45" x14ac:dyDescent="0.25">
      <c r="A68" s="29"/>
      <c r="C68" t="s">
        <v>154</v>
      </c>
      <c r="D68" s="8" t="s">
        <v>435</v>
      </c>
      <c r="E68" s="9" t="s">
        <v>0</v>
      </c>
      <c r="G68" s="10"/>
      <c r="I68" s="17">
        <f>VLOOKUP(E68,Calificación!$A$1:$B$4,2,FALSE)</f>
        <v>0</v>
      </c>
    </row>
    <row r="69" spans="1:9" x14ac:dyDescent="0.25">
      <c r="A69" s="8"/>
      <c r="D69" s="3"/>
    </row>
    <row r="70" spans="1:9" ht="45" x14ac:dyDescent="0.25">
      <c r="A70" s="8"/>
      <c r="C70" t="s">
        <v>156</v>
      </c>
      <c r="D70" s="8" t="s">
        <v>436</v>
      </c>
      <c r="E70" s="9" t="s">
        <v>0</v>
      </c>
      <c r="G70" s="10"/>
      <c r="I70" s="17">
        <f>VLOOKUP(E70,Calificación!$A$1:$B$4,2,FALSE)</f>
        <v>0</v>
      </c>
    </row>
    <row r="71" spans="1:9" x14ac:dyDescent="0.25">
      <c r="A71" s="8"/>
      <c r="D71" s="3"/>
    </row>
    <row r="72" spans="1:9" ht="45" x14ac:dyDescent="0.25">
      <c r="A72" s="8"/>
      <c r="C72" t="s">
        <v>158</v>
      </c>
      <c r="D72" s="8" t="s">
        <v>437</v>
      </c>
      <c r="E72" s="9" t="s">
        <v>0</v>
      </c>
      <c r="G72" s="10"/>
      <c r="I72" s="17">
        <f>VLOOKUP(E72,Calificación!$A$1:$B$4,2,FALSE)</f>
        <v>0</v>
      </c>
    </row>
    <row r="73" spans="1:9" x14ac:dyDescent="0.25">
      <c r="A73" s="8"/>
      <c r="D73" s="3"/>
    </row>
    <row r="74" spans="1:9" x14ac:dyDescent="0.25">
      <c r="A74" s="8"/>
      <c r="D74" s="3"/>
    </row>
    <row r="75" spans="1:9" x14ac:dyDescent="0.25">
      <c r="A75" s="8"/>
      <c r="D75" s="3"/>
    </row>
    <row r="76" spans="1:9" x14ac:dyDescent="0.25">
      <c r="A76" s="8"/>
      <c r="D76" s="3"/>
    </row>
    <row r="77" spans="1:9" x14ac:dyDescent="0.25">
      <c r="A77" s="8"/>
      <c r="D77" s="3"/>
    </row>
    <row r="78" spans="1:9" x14ac:dyDescent="0.25">
      <c r="A78" s="8"/>
      <c r="D78" s="3"/>
    </row>
    <row r="79" spans="1:9" x14ac:dyDescent="0.25">
      <c r="A79" s="8"/>
      <c r="D79" s="3"/>
    </row>
    <row r="80" spans="1:9" x14ac:dyDescent="0.25">
      <c r="A80" s="8"/>
      <c r="D80" s="3"/>
    </row>
    <row r="81" spans="1:4" x14ac:dyDescent="0.25">
      <c r="A81" s="8"/>
      <c r="D81" s="3"/>
    </row>
    <row r="82" spans="1:4" x14ac:dyDescent="0.25">
      <c r="A82" s="8"/>
      <c r="D82" s="3"/>
    </row>
    <row r="83" spans="1:4" x14ac:dyDescent="0.25">
      <c r="A83" s="8"/>
      <c r="D83" s="3"/>
    </row>
    <row r="84" spans="1:4" x14ac:dyDescent="0.25">
      <c r="A84" s="8"/>
      <c r="D84" s="3"/>
    </row>
    <row r="85" spans="1:4" x14ac:dyDescent="0.25">
      <c r="A85" s="8"/>
      <c r="D85" s="3"/>
    </row>
    <row r="86" spans="1:4" x14ac:dyDescent="0.25">
      <c r="A86" s="8"/>
      <c r="D86" s="3"/>
    </row>
    <row r="87" spans="1:4" x14ac:dyDescent="0.25">
      <c r="D87" s="3"/>
    </row>
    <row r="88" spans="1:4" x14ac:dyDescent="0.25">
      <c r="D88" s="3"/>
    </row>
    <row r="89" spans="1:4" x14ac:dyDescent="0.25">
      <c r="D89" s="3"/>
    </row>
    <row r="90" spans="1:4" x14ac:dyDescent="0.25">
      <c r="D90" s="3"/>
    </row>
    <row r="91" spans="1:4" x14ac:dyDescent="0.25">
      <c r="D91" s="3"/>
    </row>
    <row r="94" spans="1:4" x14ac:dyDescent="0.25">
      <c r="D94" s="28"/>
    </row>
    <row r="95" spans="1:4" x14ac:dyDescent="0.25">
      <c r="D95" s="28"/>
    </row>
    <row r="97" spans="4:4" x14ac:dyDescent="0.25">
      <c r="D97" s="28"/>
    </row>
    <row r="98" spans="4:4" x14ac:dyDescent="0.25">
      <c r="D98" s="28"/>
    </row>
  </sheetData>
  <mergeCells count="6">
    <mergeCell ref="A42:A68"/>
    <mergeCell ref="A12:A29"/>
    <mergeCell ref="A3:A10"/>
    <mergeCell ref="A31:A33"/>
    <mergeCell ref="D97:D98"/>
    <mergeCell ref="D94:D95"/>
  </mergeCells>
  <dataValidations count="2">
    <dataValidation type="whole" allowBlank="1" showErrorMessage="1" errorTitle="Dato no Válido" error="Por favor ingrese el dato correcto, entre 0 y 100." promptTitle="Impacto Organizacional" prompt="Ingrese un porcentaje de Impacto" sqref="I6:I8 I10 I12 I14 I16:I20 I22 I24 I26 I30 I32 I34 I38 I40 I42 I36 I46 I48 I50 I28 I52 I56 I58 I62 I64 I66 I68 I70 I72" xr:uid="{0DD10C31-CD90-4058-909E-BAF83B58376C}">
      <formula1>0</formula1>
      <formula2>100</formula2>
    </dataValidation>
    <dataValidation type="whole" allowBlank="1" showErrorMessage="1" errorTitle="Dato no Válido" error="Por favor ingrese el dato correcto, entre 0 y 100." promptTitle="Implementación Organizacion" prompt="Ingrese un porcentaje de Impacto" sqref="I4" xr:uid="{502B83D3-53C3-4C21-B6F9-340F621645F3}">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Mensaje" error="Debe seleccionar un elemento de la lista" promptTitle="Evaluación Implementación" prompt="Calificación en la Implementación" xr:uid="{00000000-0002-0000-0A00-000000000000}">
          <x14:formula1>
            <xm:f>Calificación!$A$1:$A$4</xm:f>
          </x14:formula1>
          <xm:sqref>E4 E6 E8 E10 E12 E14 E16 E20 E22 E24 E26 E28 E30 E32 E34 E36 E38 E40 E42 E46 E48 E50 E52 E56 E58 E62 E64 E66 E68 E70 E72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I92"/>
  <sheetViews>
    <sheetView topLeftCell="B1" workbookViewId="0">
      <selection activeCell="I2" sqref="I2"/>
    </sheetView>
  </sheetViews>
  <sheetFormatPr baseColWidth="10" defaultColWidth="11.42578125" defaultRowHeight="15" x14ac:dyDescent="0.25"/>
  <cols>
    <col min="1" max="1" width="45" customWidth="1"/>
    <col min="2" max="2" width="11.42578125" customWidth="1"/>
    <col min="3" max="3" width="2.85546875" customWidth="1"/>
    <col min="4" max="4" width="78.7109375" customWidth="1"/>
    <col min="6" max="6" width="2.42578125" customWidth="1"/>
    <col min="7" max="7" width="25.7109375" customWidth="1"/>
    <col min="8" max="8" width="2.42578125" customWidth="1"/>
    <col min="9" max="9" width="14.85546875" customWidth="1"/>
  </cols>
  <sheetData>
    <row r="1" spans="1:9" x14ac:dyDescent="0.25">
      <c r="A1" s="33" t="s">
        <v>438</v>
      </c>
      <c r="D1" s="4" t="s">
        <v>438</v>
      </c>
    </row>
    <row r="2" spans="1:9" ht="60" x14ac:dyDescent="0.25">
      <c r="A2" s="33"/>
      <c r="C2" s="6">
        <v>1</v>
      </c>
      <c r="D2" s="19" t="s">
        <v>439</v>
      </c>
      <c r="E2" s="1" t="s">
        <v>6</v>
      </c>
      <c r="G2" s="1" t="s">
        <v>7</v>
      </c>
      <c r="I2" s="23" t="s">
        <v>8</v>
      </c>
    </row>
    <row r="3" spans="1:9" ht="15" customHeight="1" x14ac:dyDescent="0.25">
      <c r="A3" s="29" t="s">
        <v>440</v>
      </c>
      <c r="D3" s="3"/>
    </row>
    <row r="4" spans="1:9" ht="45" x14ac:dyDescent="0.25">
      <c r="A4" s="29"/>
      <c r="C4" t="s">
        <v>148</v>
      </c>
      <c r="D4" s="8" t="s">
        <v>441</v>
      </c>
      <c r="E4" s="9" t="s">
        <v>0</v>
      </c>
      <c r="G4" s="10"/>
      <c r="I4" s="24">
        <f>VLOOKUP(E4,Calificación!A1:B4,2,FALSE)</f>
        <v>0</v>
      </c>
    </row>
    <row r="5" spans="1:9" x14ac:dyDescent="0.25">
      <c r="A5" s="29"/>
      <c r="D5" s="3"/>
    </row>
    <row r="6" spans="1:9" ht="45" x14ac:dyDescent="0.25">
      <c r="A6" s="29"/>
      <c r="C6" t="s">
        <v>150</v>
      </c>
      <c r="D6" s="8" t="s">
        <v>442</v>
      </c>
      <c r="E6" s="9" t="s">
        <v>0</v>
      </c>
      <c r="G6" s="10"/>
      <c r="I6" s="17">
        <f>VLOOKUP(E6,Calificación!A1:B4,2,FALSE)</f>
        <v>0</v>
      </c>
    </row>
    <row r="7" spans="1:9" x14ac:dyDescent="0.25">
      <c r="A7" s="29"/>
      <c r="D7" s="3"/>
    </row>
    <row r="8" spans="1:9" ht="45" x14ac:dyDescent="0.25">
      <c r="A8" s="29"/>
      <c r="C8" t="s">
        <v>152</v>
      </c>
      <c r="D8" s="8" t="s">
        <v>443</v>
      </c>
      <c r="E8" s="9" t="s">
        <v>0</v>
      </c>
      <c r="G8" s="10"/>
      <c r="I8" s="17">
        <f>VLOOKUP(E8,Calificación!A1:B4,2,FALSE)</f>
        <v>0</v>
      </c>
    </row>
    <row r="9" spans="1:9" ht="15" customHeight="1" x14ac:dyDescent="0.25">
      <c r="A9" s="29"/>
      <c r="D9" s="7"/>
    </row>
    <row r="10" spans="1:9" ht="45" x14ac:dyDescent="0.25">
      <c r="A10" s="29"/>
      <c r="C10" t="s">
        <v>154</v>
      </c>
      <c r="D10" s="8" t="s">
        <v>444</v>
      </c>
      <c r="E10" s="9" t="s">
        <v>0</v>
      </c>
      <c r="G10" s="10"/>
      <c r="I10" s="17">
        <f>VLOOKUP(E10,Calificación!A1:B4,2,FALSE)</f>
        <v>0</v>
      </c>
    </row>
    <row r="11" spans="1:9" x14ac:dyDescent="0.25">
      <c r="A11" s="3"/>
      <c r="D11" s="3"/>
    </row>
    <row r="12" spans="1:9" ht="30" customHeight="1" x14ac:dyDescent="0.25">
      <c r="A12" s="29" t="s">
        <v>445</v>
      </c>
      <c r="C12" t="s">
        <v>156</v>
      </c>
      <c r="D12" s="8" t="s">
        <v>446</v>
      </c>
      <c r="E12" s="9" t="s">
        <v>0</v>
      </c>
      <c r="G12" s="10"/>
      <c r="I12" s="17">
        <f>VLOOKUP(E12,Calificación!A1:B4,2,FALSE)</f>
        <v>0</v>
      </c>
    </row>
    <row r="13" spans="1:9" ht="15" customHeight="1" x14ac:dyDescent="0.25">
      <c r="A13" s="29"/>
      <c r="D13" s="3"/>
    </row>
    <row r="14" spans="1:9" ht="45" x14ac:dyDescent="0.25">
      <c r="A14" s="29"/>
      <c r="C14" t="s">
        <v>158</v>
      </c>
      <c r="D14" s="8" t="s">
        <v>447</v>
      </c>
      <c r="E14" s="9" t="s">
        <v>0</v>
      </c>
      <c r="G14" s="10"/>
      <c r="I14" s="17">
        <f>VLOOKUP(E14,Calificación!A1:B4,2,FALSE)</f>
        <v>0</v>
      </c>
    </row>
    <row r="15" spans="1:9" x14ac:dyDescent="0.25">
      <c r="A15" s="29"/>
      <c r="D15" s="3"/>
    </row>
    <row r="16" spans="1:9" ht="45" x14ac:dyDescent="0.25">
      <c r="A16" s="29"/>
      <c r="C16" t="s">
        <v>160</v>
      </c>
      <c r="D16" s="8" t="s">
        <v>448</v>
      </c>
      <c r="E16" s="9" t="s">
        <v>0</v>
      </c>
      <c r="G16" s="10"/>
      <c r="I16" s="17">
        <f>VLOOKUP(E16,Calificación!$A$1:$B$4,2,FALSE)</f>
        <v>0</v>
      </c>
    </row>
    <row r="17" spans="1:9" x14ac:dyDescent="0.25">
      <c r="A17" s="29"/>
      <c r="D17" s="3"/>
    </row>
    <row r="18" spans="1:9" x14ac:dyDescent="0.25">
      <c r="A18" s="29"/>
      <c r="C18" s="6">
        <v>2</v>
      </c>
      <c r="D18" s="19" t="s">
        <v>449</v>
      </c>
    </row>
    <row r="19" spans="1:9" x14ac:dyDescent="0.25">
      <c r="A19" s="29"/>
      <c r="D19" s="3"/>
    </row>
    <row r="20" spans="1:9" ht="45" x14ac:dyDescent="0.25">
      <c r="A20" s="29"/>
      <c r="C20" t="s">
        <v>148</v>
      </c>
      <c r="D20" s="8" t="s">
        <v>450</v>
      </c>
      <c r="E20" s="9" t="s">
        <v>0</v>
      </c>
      <c r="G20" s="10"/>
      <c r="I20" s="17">
        <f>VLOOKUP(E20,Calificación!$A$1:$B$4,2,FALSE)</f>
        <v>0</v>
      </c>
    </row>
    <row r="21" spans="1:9" x14ac:dyDescent="0.25">
      <c r="A21" s="29"/>
      <c r="D21" s="3"/>
    </row>
    <row r="22" spans="1:9" ht="45" x14ac:dyDescent="0.25">
      <c r="A22" s="29"/>
      <c r="C22" t="s">
        <v>150</v>
      </c>
      <c r="D22" s="8" t="s">
        <v>451</v>
      </c>
      <c r="E22" s="9" t="s">
        <v>0</v>
      </c>
      <c r="G22" s="10"/>
      <c r="I22" s="17">
        <f>VLOOKUP(E22,Calificación!$A$1:$B$4,2,FALSE)</f>
        <v>0</v>
      </c>
    </row>
    <row r="23" spans="1:9" x14ac:dyDescent="0.25">
      <c r="A23" s="29"/>
      <c r="D23" s="3"/>
    </row>
    <row r="24" spans="1:9" ht="45" x14ac:dyDescent="0.25">
      <c r="A24" s="29"/>
      <c r="C24" t="s">
        <v>152</v>
      </c>
      <c r="D24" s="8" t="s">
        <v>452</v>
      </c>
      <c r="E24" s="9" t="s">
        <v>0</v>
      </c>
      <c r="G24" s="10"/>
      <c r="I24" s="17">
        <f>VLOOKUP(E24,Calificación!$A$1:$B$4,2,FALSE)</f>
        <v>0</v>
      </c>
    </row>
    <row r="25" spans="1:9" x14ac:dyDescent="0.25">
      <c r="A25" s="29"/>
      <c r="D25" s="3"/>
    </row>
    <row r="26" spans="1:9" ht="45" customHeight="1" x14ac:dyDescent="0.25">
      <c r="A26" s="2" t="s">
        <v>453</v>
      </c>
      <c r="C26" t="s">
        <v>154</v>
      </c>
      <c r="D26" s="8" t="s">
        <v>454</v>
      </c>
      <c r="E26" s="9" t="s">
        <v>0</v>
      </c>
      <c r="G26" s="10"/>
      <c r="I26" s="17">
        <f>VLOOKUP(E26,Calificación!$A$1:$B$4,2,FALSE)</f>
        <v>0</v>
      </c>
    </row>
    <row r="27" spans="1:9" x14ac:dyDescent="0.25">
      <c r="A27" s="2"/>
      <c r="D27" s="3"/>
    </row>
    <row r="28" spans="1:9" ht="60" x14ac:dyDescent="0.25">
      <c r="A28" s="8" t="s">
        <v>455</v>
      </c>
      <c r="C28" t="s">
        <v>156</v>
      </c>
      <c r="D28" s="8" t="s">
        <v>456</v>
      </c>
      <c r="E28" s="9" t="s">
        <v>0</v>
      </c>
      <c r="G28" s="10"/>
      <c r="I28" s="17">
        <f>VLOOKUP(E28,Calificación!$A$1:$B$4,2,FALSE)</f>
        <v>0</v>
      </c>
    </row>
    <row r="29" spans="1:9" ht="30" x14ac:dyDescent="0.25">
      <c r="A29" s="8" t="s">
        <v>457</v>
      </c>
      <c r="D29" s="3"/>
    </row>
    <row r="30" spans="1:9" ht="45" x14ac:dyDescent="0.25">
      <c r="A30" s="8" t="s">
        <v>458</v>
      </c>
      <c r="C30" t="s">
        <v>158</v>
      </c>
      <c r="D30" s="8" t="s">
        <v>459</v>
      </c>
      <c r="E30" s="9" t="s">
        <v>0</v>
      </c>
      <c r="G30" s="10"/>
      <c r="I30" s="17">
        <f>VLOOKUP(E30,Calificación!$A$1:$B$4,2,FALSE)</f>
        <v>0</v>
      </c>
    </row>
    <row r="31" spans="1:9" ht="15" customHeight="1" x14ac:dyDescent="0.25">
      <c r="A31" t="s">
        <v>65</v>
      </c>
      <c r="D31" s="3"/>
    </row>
    <row r="32" spans="1:9" ht="45" x14ac:dyDescent="0.25">
      <c r="C32" t="s">
        <v>160</v>
      </c>
      <c r="D32" s="8" t="s">
        <v>460</v>
      </c>
      <c r="E32" s="9" t="s">
        <v>0</v>
      </c>
      <c r="G32" s="10"/>
      <c r="I32" s="17">
        <f>VLOOKUP(E32,Calificación!$A$1:$B$4,2,FALSE)</f>
        <v>0</v>
      </c>
    </row>
    <row r="33" spans="1:9" x14ac:dyDescent="0.25">
      <c r="A33" s="3"/>
      <c r="D33" s="3"/>
    </row>
    <row r="34" spans="1:9" ht="45" x14ac:dyDescent="0.25">
      <c r="C34" t="s">
        <v>162</v>
      </c>
      <c r="D34" s="8" t="s">
        <v>461</v>
      </c>
      <c r="E34" s="9" t="s">
        <v>0</v>
      </c>
      <c r="G34" s="10"/>
      <c r="I34" s="17">
        <f>VLOOKUP(E34,Calificación!$A$1:$B$4,2,FALSE)</f>
        <v>0</v>
      </c>
    </row>
    <row r="35" spans="1:9" x14ac:dyDescent="0.25">
      <c r="A35" s="29"/>
      <c r="D35" s="3"/>
    </row>
    <row r="36" spans="1:9" ht="45" x14ac:dyDescent="0.25">
      <c r="A36" s="29"/>
      <c r="C36" t="s">
        <v>136</v>
      </c>
      <c r="D36" s="8" t="s">
        <v>462</v>
      </c>
      <c r="E36" s="9" t="s">
        <v>0</v>
      </c>
      <c r="G36" s="10"/>
      <c r="I36" s="17">
        <f>VLOOKUP(E36,Calificación!$A$1:$B$4,2,FALSE)</f>
        <v>0</v>
      </c>
    </row>
    <row r="37" spans="1:9" x14ac:dyDescent="0.25">
      <c r="A37" s="29"/>
      <c r="D37" s="3"/>
    </row>
    <row r="38" spans="1:9" ht="45" x14ac:dyDescent="0.25">
      <c r="A38" s="29"/>
      <c r="C38" t="s">
        <v>138</v>
      </c>
      <c r="D38" s="8" t="s">
        <v>463</v>
      </c>
      <c r="E38" s="9" t="s">
        <v>0</v>
      </c>
      <c r="G38" s="10"/>
      <c r="I38" s="17">
        <f>VLOOKUP(E38,Calificación!$A$1:$B$4,2,FALSE)</f>
        <v>0</v>
      </c>
    </row>
    <row r="39" spans="1:9" x14ac:dyDescent="0.25">
      <c r="A39" s="29"/>
      <c r="D39" s="3"/>
    </row>
    <row r="40" spans="1:9" ht="45" x14ac:dyDescent="0.25">
      <c r="A40" s="29"/>
      <c r="C40" t="s">
        <v>140</v>
      </c>
      <c r="D40" s="8" t="s">
        <v>464</v>
      </c>
      <c r="E40" s="9" t="s">
        <v>0</v>
      </c>
      <c r="G40" s="10"/>
      <c r="I40" s="17">
        <f>VLOOKUP(E40,Calificación!$A$1:$B$4,2,FALSE)</f>
        <v>0</v>
      </c>
    </row>
    <row r="41" spans="1:9" ht="15" customHeight="1" x14ac:dyDescent="0.25">
      <c r="A41" s="29"/>
      <c r="D41" s="3"/>
    </row>
    <row r="42" spans="1:9" ht="45" x14ac:dyDescent="0.25">
      <c r="A42" s="29"/>
      <c r="C42" t="s">
        <v>142</v>
      </c>
      <c r="D42" s="8" t="s">
        <v>465</v>
      </c>
      <c r="E42" s="9" t="s">
        <v>0</v>
      </c>
      <c r="G42" s="10"/>
      <c r="I42" s="17">
        <f>VLOOKUP(E42,Calificación!$A$1:$B$4,2,FALSE)</f>
        <v>0</v>
      </c>
    </row>
    <row r="43" spans="1:9" x14ac:dyDescent="0.25">
      <c r="A43" s="29"/>
      <c r="D43" s="3"/>
    </row>
    <row r="44" spans="1:9" x14ac:dyDescent="0.25">
      <c r="A44" s="29"/>
      <c r="C44" s="6">
        <v>3</v>
      </c>
      <c r="D44" s="19" t="s">
        <v>466</v>
      </c>
    </row>
    <row r="45" spans="1:9" x14ac:dyDescent="0.25">
      <c r="A45" s="29"/>
      <c r="D45" s="3"/>
    </row>
    <row r="46" spans="1:9" ht="45" x14ac:dyDescent="0.25">
      <c r="A46" s="29"/>
      <c r="C46" t="s">
        <v>148</v>
      </c>
      <c r="D46" s="8" t="s">
        <v>467</v>
      </c>
      <c r="E46" s="9" t="s">
        <v>0</v>
      </c>
      <c r="G46" s="10"/>
      <c r="I46" s="17">
        <f>VLOOKUP(E46,Calificación!$A$1:$B$4,2,FALSE)</f>
        <v>0</v>
      </c>
    </row>
    <row r="47" spans="1:9" x14ac:dyDescent="0.25">
      <c r="A47" s="29"/>
      <c r="D47" s="3"/>
    </row>
    <row r="48" spans="1:9" ht="45" x14ac:dyDescent="0.25">
      <c r="A48" s="29"/>
      <c r="C48" t="s">
        <v>150</v>
      </c>
      <c r="D48" s="8" t="s">
        <v>468</v>
      </c>
      <c r="E48" s="9" t="s">
        <v>0</v>
      </c>
      <c r="G48" s="10"/>
      <c r="I48" s="17">
        <f>VLOOKUP(E48,Calificación!$A$1:$B$4,2,FALSE)</f>
        <v>0</v>
      </c>
    </row>
    <row r="49" spans="1:9" x14ac:dyDescent="0.25">
      <c r="A49" s="29"/>
      <c r="D49" s="3"/>
    </row>
    <row r="50" spans="1:9" ht="45" x14ac:dyDescent="0.25">
      <c r="A50" s="29"/>
      <c r="C50" t="s">
        <v>152</v>
      </c>
      <c r="D50" s="3" t="s">
        <v>469</v>
      </c>
      <c r="E50" s="9" t="s">
        <v>0</v>
      </c>
      <c r="G50" s="10"/>
      <c r="I50" s="17">
        <f>VLOOKUP(E50,Calificación!$A$1:$B$4,2,FALSE)</f>
        <v>0</v>
      </c>
    </row>
    <row r="51" spans="1:9" x14ac:dyDescent="0.25">
      <c r="A51" s="29"/>
      <c r="D51" s="3"/>
    </row>
    <row r="52" spans="1:9" ht="45" x14ac:dyDescent="0.25">
      <c r="A52" s="29"/>
      <c r="C52" t="s">
        <v>154</v>
      </c>
      <c r="D52" s="8" t="s">
        <v>470</v>
      </c>
      <c r="E52" s="9" t="s">
        <v>0</v>
      </c>
      <c r="G52" s="10"/>
      <c r="I52" s="17">
        <f>VLOOKUP(E52,Calificación!$A$1:$B$4,2,FALSE)</f>
        <v>0</v>
      </c>
    </row>
    <row r="53" spans="1:9" x14ac:dyDescent="0.25">
      <c r="A53" s="29"/>
      <c r="D53" s="3"/>
    </row>
    <row r="54" spans="1:9" x14ac:dyDescent="0.25">
      <c r="A54" s="29"/>
      <c r="C54" s="6">
        <v>4</v>
      </c>
      <c r="D54" s="19" t="s">
        <v>97</v>
      </c>
    </row>
    <row r="55" spans="1:9" x14ac:dyDescent="0.25">
      <c r="A55" s="29"/>
      <c r="D55" s="3"/>
    </row>
    <row r="56" spans="1:9" ht="45" x14ac:dyDescent="0.25">
      <c r="A56" s="29"/>
      <c r="C56" t="s">
        <v>148</v>
      </c>
      <c r="D56" s="8" t="s">
        <v>471</v>
      </c>
      <c r="E56" s="9" t="s">
        <v>0</v>
      </c>
      <c r="G56" s="10"/>
      <c r="I56" s="17">
        <f>VLOOKUP(E56,Calificación!$A$1:$B$4,2,FALSE)</f>
        <v>0</v>
      </c>
    </row>
    <row r="57" spans="1:9" x14ac:dyDescent="0.25">
      <c r="A57" s="29"/>
      <c r="D57" s="3"/>
    </row>
    <row r="58" spans="1:9" ht="45" x14ac:dyDescent="0.25">
      <c r="A58" s="29"/>
      <c r="C58" t="s">
        <v>150</v>
      </c>
      <c r="D58" s="8" t="s">
        <v>472</v>
      </c>
      <c r="E58" s="9" t="s">
        <v>0</v>
      </c>
      <c r="G58" s="10"/>
      <c r="I58" s="17">
        <f>VLOOKUP(E58,Calificación!$A$1:$B$4,2,FALSE)</f>
        <v>0</v>
      </c>
    </row>
    <row r="59" spans="1:9" x14ac:dyDescent="0.25">
      <c r="A59" s="29"/>
    </row>
    <row r="60" spans="1:9" ht="45" x14ac:dyDescent="0.25">
      <c r="A60" s="29"/>
      <c r="C60" t="s">
        <v>152</v>
      </c>
      <c r="D60" s="8" t="s">
        <v>473</v>
      </c>
      <c r="E60" s="9" t="s">
        <v>0</v>
      </c>
      <c r="G60" s="10"/>
      <c r="I60" s="17">
        <f>VLOOKUP(E60,Calificación!$A$1:$B$4,2,FALSE)</f>
        <v>0</v>
      </c>
    </row>
    <row r="61" spans="1:9" x14ac:dyDescent="0.25">
      <c r="A61" s="29"/>
    </row>
    <row r="62" spans="1:9" ht="45" x14ac:dyDescent="0.25">
      <c r="A62" s="29"/>
      <c r="C62" t="s">
        <v>154</v>
      </c>
      <c r="D62" s="8" t="s">
        <v>474</v>
      </c>
      <c r="E62" s="9" t="s">
        <v>0</v>
      </c>
      <c r="G62" s="10"/>
      <c r="I62" s="17">
        <f>VLOOKUP(E62,Calificación!$A$1:$B$4,2,FALSE)</f>
        <v>0</v>
      </c>
    </row>
    <row r="63" spans="1:9" x14ac:dyDescent="0.25">
      <c r="A63" s="29"/>
    </row>
    <row r="64" spans="1:9" ht="45" x14ac:dyDescent="0.25">
      <c r="A64" s="29"/>
      <c r="C64" t="s">
        <v>156</v>
      </c>
      <c r="D64" s="8" t="s">
        <v>475</v>
      </c>
      <c r="E64" s="9" t="s">
        <v>0</v>
      </c>
      <c r="G64" s="10"/>
      <c r="I64" s="17">
        <f>VLOOKUP(E64,Calificación!$A$1:$B$4,2,FALSE)</f>
        <v>0</v>
      </c>
    </row>
    <row r="65" spans="1:9" x14ac:dyDescent="0.25">
      <c r="A65" s="29"/>
    </row>
    <row r="66" spans="1:9" ht="45" x14ac:dyDescent="0.25">
      <c r="A66" s="29"/>
      <c r="C66" t="s">
        <v>158</v>
      </c>
      <c r="D66" s="8" t="s">
        <v>476</v>
      </c>
      <c r="E66" s="9" t="s">
        <v>0</v>
      </c>
      <c r="G66" s="10"/>
      <c r="I66" s="17">
        <f>VLOOKUP(E66,Calificación!$A$1:$B$4,2,FALSE)</f>
        <v>0</v>
      </c>
    </row>
    <row r="67" spans="1:9" x14ac:dyDescent="0.25">
      <c r="A67" s="29"/>
      <c r="D67" s="3"/>
    </row>
    <row r="68" spans="1:9" x14ac:dyDescent="0.25">
      <c r="A68" s="29"/>
      <c r="D68" s="3"/>
    </row>
    <row r="69" spans="1:9" x14ac:dyDescent="0.25">
      <c r="A69" s="29"/>
      <c r="D69" s="3"/>
    </row>
    <row r="70" spans="1:9" x14ac:dyDescent="0.25">
      <c r="A70" s="29"/>
      <c r="D70" s="3"/>
    </row>
    <row r="71" spans="1:9" x14ac:dyDescent="0.25">
      <c r="A71" s="29"/>
      <c r="D71" s="3"/>
    </row>
    <row r="72" spans="1:9" x14ac:dyDescent="0.25">
      <c r="A72" s="29"/>
      <c r="D72" s="3"/>
    </row>
    <row r="73" spans="1:9" x14ac:dyDescent="0.25">
      <c r="A73" s="29"/>
      <c r="D73" s="3"/>
    </row>
    <row r="74" spans="1:9" x14ac:dyDescent="0.25">
      <c r="A74" s="29"/>
      <c r="D74" s="3"/>
    </row>
    <row r="75" spans="1:9" x14ac:dyDescent="0.25">
      <c r="A75" s="29"/>
      <c r="D75" s="3"/>
    </row>
    <row r="76" spans="1:9" x14ac:dyDescent="0.25">
      <c r="A76" s="29"/>
      <c r="D76" s="3"/>
    </row>
    <row r="77" spans="1:9" x14ac:dyDescent="0.25">
      <c r="A77" s="29"/>
      <c r="D77" s="3"/>
    </row>
    <row r="78" spans="1:9" x14ac:dyDescent="0.25">
      <c r="A78" s="29"/>
      <c r="D78" s="3"/>
    </row>
    <row r="79" spans="1:9" x14ac:dyDescent="0.25">
      <c r="A79" s="29"/>
      <c r="D79" s="3"/>
    </row>
    <row r="80" spans="1:9" x14ac:dyDescent="0.25">
      <c r="D80" s="3"/>
    </row>
    <row r="81" spans="4:4" x14ac:dyDescent="0.25">
      <c r="D81" s="3"/>
    </row>
    <row r="82" spans="4:4" x14ac:dyDescent="0.25">
      <c r="D82" s="3"/>
    </row>
    <row r="83" spans="4:4" x14ac:dyDescent="0.25">
      <c r="D83" s="3"/>
    </row>
    <row r="84" spans="4:4" x14ac:dyDescent="0.25">
      <c r="D84" s="3"/>
    </row>
    <row r="85" spans="4:4" x14ac:dyDescent="0.25">
      <c r="D85" s="3"/>
    </row>
    <row r="88" spans="4:4" x14ac:dyDescent="0.25">
      <c r="D88" s="28"/>
    </row>
    <row r="89" spans="4:4" x14ac:dyDescent="0.25">
      <c r="D89" s="28"/>
    </row>
    <row r="91" spans="4:4" x14ac:dyDescent="0.25">
      <c r="D91" s="28"/>
    </row>
    <row r="92" spans="4:4" x14ac:dyDescent="0.25">
      <c r="D92" s="28"/>
    </row>
  </sheetData>
  <mergeCells count="6">
    <mergeCell ref="A1:A2"/>
    <mergeCell ref="A12:A25"/>
    <mergeCell ref="D91:D92"/>
    <mergeCell ref="D88:D89"/>
    <mergeCell ref="A35:A79"/>
    <mergeCell ref="A3:A10"/>
  </mergeCells>
  <dataValidations count="2">
    <dataValidation type="whole" allowBlank="1" showErrorMessage="1" errorTitle="Dato no Válido" error="Por favor ingrese el dato correcto, entre 0 y 100." promptTitle="Implementación Organizacion" prompt="Ingrese un porcentaje de Impacto" sqref="I4" xr:uid="{E124EBC4-5075-47E8-B885-9155A9902B09}">
      <formula1>0</formula1>
      <formula2>100</formula2>
    </dataValidation>
    <dataValidation type="whole" allowBlank="1" showErrorMessage="1" errorTitle="Dato no Válido" error="Por favor ingrese el dato correcto, entre 0 y 100." promptTitle="Impacto Organizacional" prompt="Ingrese un porcentaje de Impacto" sqref="I6:I8 I10 I12 I14 I16:I20 I22 I24 I26 I30 I32 I34 I38 I40 I42 I36 I46 I48 I50 I28 I52 I56 I58 I62 I64 I66 I60" xr:uid="{512E2D8F-3902-47DC-A371-DA4FC5EFB34D}">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Mensaje" error="Debe seleccionar un elemento de la lista" promptTitle="Evaluación Implementación" prompt="Calificación en la Implementación" xr:uid="{00000000-0002-0000-0B00-000000000000}">
          <x14:formula1>
            <xm:f>Calificación!$A$1:$A$4</xm:f>
          </x14:formula1>
          <xm:sqref>E66 E64 E62 E60 E58 E56 E52 E50 E48 E46 E42 E40 E38 E36 E34 E32 E30 E28 E26 E24 E22 E20 E16 E4 E6 E8 E10 E12 E14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03F1B-D79E-493A-AE76-F928E0107C75}">
  <dimension ref="A1:K13"/>
  <sheetViews>
    <sheetView workbookViewId="0">
      <selection activeCell="P19" sqref="P19"/>
    </sheetView>
  </sheetViews>
  <sheetFormatPr baseColWidth="10" defaultColWidth="11.42578125" defaultRowHeight="15" x14ac:dyDescent="0.25"/>
  <cols>
    <col min="1" max="1" width="60.140625" bestFit="1" customWidth="1"/>
  </cols>
  <sheetData>
    <row r="1" spans="1:11" x14ac:dyDescent="0.25">
      <c r="A1" s="1" t="s">
        <v>477</v>
      </c>
      <c r="B1" s="34" t="s">
        <v>478</v>
      </c>
      <c r="C1" s="34"/>
      <c r="D1" s="34"/>
      <c r="E1" s="34"/>
      <c r="F1" s="34"/>
    </row>
    <row r="2" spans="1:11" x14ac:dyDescent="0.25">
      <c r="B2" s="1">
        <v>1</v>
      </c>
      <c r="C2" s="1">
        <v>2</v>
      </c>
      <c r="D2" s="1">
        <v>3</v>
      </c>
      <c r="E2" s="1">
        <v>4</v>
      </c>
      <c r="F2" s="1">
        <v>5</v>
      </c>
      <c r="G2" s="1">
        <v>1</v>
      </c>
      <c r="H2" s="1">
        <v>2</v>
      </c>
      <c r="I2" s="1">
        <v>3</v>
      </c>
      <c r="J2" s="1">
        <v>4</v>
      </c>
      <c r="K2" s="1">
        <v>5</v>
      </c>
    </row>
    <row r="3" spans="1:11" x14ac:dyDescent="0.25">
      <c r="A3" t="s">
        <v>4</v>
      </c>
      <c r="B3">
        <f>SUM('Gestión de Riesgos'!I4:I17)/5</f>
        <v>0</v>
      </c>
      <c r="C3">
        <f>SUM('Gestión de Riesgos'!I22:I46)/10</f>
        <v>0</v>
      </c>
      <c r="D3">
        <f>SUM('Gestión de Riesgos'!I50:I71)/9</f>
        <v>0</v>
      </c>
      <c r="G3" s="25">
        <f>B3/100</f>
        <v>0</v>
      </c>
      <c r="H3" s="25">
        <f t="shared" ref="H3:I3" si="0">C3/100</f>
        <v>0</v>
      </c>
      <c r="I3" s="25">
        <f t="shared" si="0"/>
        <v>0</v>
      </c>
      <c r="J3" s="25"/>
      <c r="K3" s="25"/>
    </row>
    <row r="4" spans="1:11" x14ac:dyDescent="0.25">
      <c r="A4" t="s">
        <v>53</v>
      </c>
      <c r="B4">
        <f>SUM(GACC!I4:I21)/7</f>
        <v>0</v>
      </c>
      <c r="C4">
        <f>SUM(GACC!I26:I49)/10</f>
        <v>0</v>
      </c>
      <c r="D4">
        <f>SUM(GACC!I53:I75)/9</f>
        <v>0</v>
      </c>
      <c r="G4" s="25">
        <f t="shared" ref="G4:G13" si="1">B4/100</f>
        <v>0</v>
      </c>
      <c r="H4" s="25">
        <f t="shared" ref="H4:H13" si="2">C4/100</f>
        <v>0</v>
      </c>
      <c r="I4" s="25">
        <f t="shared" ref="I4:I13" si="3">D4/100</f>
        <v>0</v>
      </c>
      <c r="J4" s="25"/>
      <c r="K4" s="25"/>
    </row>
    <row r="5" spans="1:11" x14ac:dyDescent="0.25">
      <c r="A5" t="s">
        <v>71</v>
      </c>
      <c r="B5">
        <f>SUM(GIA!I4:I16)/7</f>
        <v>0</v>
      </c>
      <c r="C5">
        <f>SUM(GIA!I20:I36)/9</f>
        <v>0</v>
      </c>
      <c r="D5">
        <f>SUM(GIA!I40:I56)/9</f>
        <v>0</v>
      </c>
      <c r="G5" s="25">
        <f t="shared" si="1"/>
        <v>0</v>
      </c>
      <c r="H5" s="25">
        <f t="shared" si="2"/>
        <v>0</v>
      </c>
      <c r="I5" s="25">
        <f t="shared" si="3"/>
        <v>0</v>
      </c>
      <c r="J5" s="25"/>
      <c r="K5" s="25"/>
    </row>
    <row r="6" spans="1:11" x14ac:dyDescent="0.25">
      <c r="A6" t="s">
        <v>108</v>
      </c>
      <c r="B6">
        <f>SUM(GAV!I4:I22)/10</f>
        <v>0</v>
      </c>
      <c r="C6">
        <f>SUM(GAV!I26:I52)/14</f>
        <v>0</v>
      </c>
      <c r="D6">
        <f>SUM(GAV!I56:I72)/9</f>
        <v>0</v>
      </c>
      <c r="G6" s="25">
        <f t="shared" si="1"/>
        <v>0</v>
      </c>
      <c r="H6" s="25">
        <f t="shared" si="2"/>
        <v>0</v>
      </c>
      <c r="I6" s="25">
        <f t="shared" si="3"/>
        <v>0</v>
      </c>
      <c r="J6" s="25"/>
      <c r="K6" s="25"/>
    </row>
    <row r="7" spans="1:11" x14ac:dyDescent="0.25">
      <c r="A7" t="s">
        <v>165</v>
      </c>
      <c r="B7">
        <f>SUM(CS!I4:I13)/10</f>
        <v>0</v>
      </c>
      <c r="C7">
        <f>SUM(CS!I16:I37)/14</f>
        <v>0</v>
      </c>
      <c r="D7">
        <f>SUM(CS!I40:I51)/6</f>
        <v>0</v>
      </c>
      <c r="E7">
        <f>SUM(CS!I54:I70)/9</f>
        <v>0</v>
      </c>
      <c r="G7" s="25">
        <f t="shared" si="1"/>
        <v>0</v>
      </c>
      <c r="H7" s="25">
        <f t="shared" si="2"/>
        <v>0</v>
      </c>
      <c r="I7" s="25">
        <f t="shared" si="3"/>
        <v>0</v>
      </c>
      <c r="J7" s="25">
        <f t="shared" ref="J7:J13" si="4">E7/100</f>
        <v>0</v>
      </c>
      <c r="K7" s="25">
        <f t="shared" ref="K7:K12" si="5">F7/100</f>
        <v>0</v>
      </c>
    </row>
    <row r="8" spans="1:11" x14ac:dyDescent="0.25">
      <c r="A8" t="s">
        <v>207</v>
      </c>
      <c r="B8">
        <f>SUM(IIC!I4:I26)/12</f>
        <v>0</v>
      </c>
      <c r="C8">
        <f>SUM(IIC!I30:I48)/10</f>
        <v>0</v>
      </c>
      <c r="G8" s="25">
        <f t="shared" si="1"/>
        <v>0</v>
      </c>
      <c r="H8" s="25">
        <f t="shared" si="2"/>
        <v>0</v>
      </c>
      <c r="I8" s="25"/>
      <c r="J8" s="25"/>
      <c r="K8" s="25"/>
    </row>
    <row r="9" spans="1:11" x14ac:dyDescent="0.25">
      <c r="A9" t="s">
        <v>479</v>
      </c>
      <c r="B9">
        <f>SUM(REICO!I5:I19)/8</f>
        <v>0</v>
      </c>
      <c r="C9">
        <f>SUM(REICO!I23:I39)/9</f>
        <v>0</v>
      </c>
      <c r="D9">
        <f>SUM(REICO!I43:I71)/15</f>
        <v>0</v>
      </c>
      <c r="E9">
        <f>SUM(REICO!I75:I95)/11</f>
        <v>0</v>
      </c>
      <c r="F9">
        <f>SUM(REICO!I99:I115)/9</f>
        <v>0</v>
      </c>
      <c r="G9" s="25">
        <f t="shared" si="1"/>
        <v>0</v>
      </c>
      <c r="H9" s="25">
        <f t="shared" si="2"/>
        <v>0</v>
      </c>
      <c r="I9" s="25">
        <f t="shared" si="3"/>
        <v>0</v>
      </c>
      <c r="J9" s="25">
        <f t="shared" si="4"/>
        <v>0</v>
      </c>
      <c r="K9" s="25">
        <f t="shared" si="5"/>
        <v>0</v>
      </c>
    </row>
    <row r="10" spans="1:11" x14ac:dyDescent="0.25">
      <c r="A10" t="s">
        <v>304</v>
      </c>
      <c r="B10">
        <f>SUM(GCSEE!I4:I16)/7</f>
        <v>0</v>
      </c>
      <c r="C10">
        <f>SUM(GCSEE!I20:I46)/14</f>
        <v>0</v>
      </c>
      <c r="D10">
        <f>SUM(GCSEE!I50:I66)/9</f>
        <v>0</v>
      </c>
      <c r="G10" s="25">
        <f t="shared" si="1"/>
        <v>0</v>
      </c>
      <c r="H10" s="25">
        <f t="shared" si="2"/>
        <v>0</v>
      </c>
      <c r="I10" s="25">
        <f t="shared" si="3"/>
        <v>0</v>
      </c>
      <c r="J10" s="25"/>
      <c r="K10" s="25"/>
    </row>
    <row r="11" spans="1:11" x14ac:dyDescent="0.25">
      <c r="A11" t="s">
        <v>343</v>
      </c>
      <c r="B11">
        <f>SUM(AP!I4:I16)/7</f>
        <v>0</v>
      </c>
      <c r="C11">
        <f>SUM(AP!I20:I34)/8</f>
        <v>0</v>
      </c>
      <c r="D11">
        <f>SUM(AP!I38:I54)/9</f>
        <v>0</v>
      </c>
      <c r="E11">
        <f>SUM(AP!I58:I66)/5</f>
        <v>0</v>
      </c>
      <c r="F11">
        <f>SUM(AP!I70:I86)/9</f>
        <v>0</v>
      </c>
      <c r="G11" s="25">
        <f t="shared" si="1"/>
        <v>0</v>
      </c>
      <c r="H11" s="25">
        <f t="shared" si="2"/>
        <v>0</v>
      </c>
      <c r="I11" s="25">
        <f t="shared" si="3"/>
        <v>0</v>
      </c>
      <c r="J11" s="25">
        <f t="shared" si="4"/>
        <v>0</v>
      </c>
      <c r="K11" s="25">
        <f t="shared" si="5"/>
        <v>0</v>
      </c>
    </row>
    <row r="12" spans="1:11" x14ac:dyDescent="0.25">
      <c r="A12" t="s">
        <v>394</v>
      </c>
      <c r="B12">
        <f>SUM(GPSC!I4:I16)/7</f>
        <v>0</v>
      </c>
      <c r="C12">
        <f>SUM(GPSC!I20:I42)/12</f>
        <v>0</v>
      </c>
      <c r="D12">
        <f>SUM(GPSC!I46:I52)/4</f>
        <v>0</v>
      </c>
      <c r="E12">
        <f>SUM(GPSC!I56:I58)/2</f>
        <v>0</v>
      </c>
      <c r="F12">
        <f>SUM(GPSC!I62:I72)/6</f>
        <v>0</v>
      </c>
      <c r="G12" s="25">
        <f t="shared" si="1"/>
        <v>0</v>
      </c>
      <c r="H12" s="25">
        <f t="shared" si="2"/>
        <v>0</v>
      </c>
      <c r="I12" s="25">
        <f t="shared" si="3"/>
        <v>0</v>
      </c>
      <c r="J12" s="25">
        <f t="shared" si="4"/>
        <v>0</v>
      </c>
      <c r="K12" s="25">
        <f t="shared" si="5"/>
        <v>0</v>
      </c>
    </row>
    <row r="13" spans="1:11" x14ac:dyDescent="0.25">
      <c r="A13" t="s">
        <v>438</v>
      </c>
      <c r="B13">
        <f>SUM(GPII!I4:I16)/7</f>
        <v>0</v>
      </c>
      <c r="C13">
        <f>SUM(GPII!I20:I42)/12</f>
        <v>0</v>
      </c>
      <c r="D13">
        <f>SUM(GPII!I46:I52)/4</f>
        <v>0</v>
      </c>
      <c r="E13">
        <f>SUM(GPII!I56:I66)/6</f>
        <v>0</v>
      </c>
      <c r="G13" s="25">
        <f t="shared" si="1"/>
        <v>0</v>
      </c>
      <c r="H13" s="25">
        <f t="shared" si="2"/>
        <v>0</v>
      </c>
      <c r="I13" s="25">
        <f t="shared" si="3"/>
        <v>0</v>
      </c>
      <c r="J13" s="25">
        <f t="shared" si="4"/>
        <v>0</v>
      </c>
      <c r="K13" s="25"/>
    </row>
  </sheetData>
  <mergeCells count="1">
    <mergeCell ref="B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78"/>
  <sheetViews>
    <sheetView tabSelected="1" topLeftCell="B1" zoomScaleNormal="100" workbookViewId="0">
      <selection activeCell="G8" sqref="G8"/>
    </sheetView>
  </sheetViews>
  <sheetFormatPr baseColWidth="10" defaultColWidth="11.42578125" defaultRowHeight="15" x14ac:dyDescent="0.25"/>
  <cols>
    <col min="1" max="1" width="55.140625" customWidth="1"/>
    <col min="2" max="2" width="11.42578125" customWidth="1"/>
    <col min="3" max="3" width="2.85546875" style="3" customWidth="1"/>
    <col min="4" max="4" width="78.7109375" customWidth="1"/>
    <col min="5" max="5" width="16.85546875" customWidth="1"/>
    <col min="6" max="6" width="2.42578125" customWidth="1"/>
    <col min="7" max="7" width="25.7109375" customWidth="1"/>
    <col min="8" max="8" width="2.42578125" customWidth="1"/>
    <col min="9" max="9" width="14.85546875" customWidth="1"/>
  </cols>
  <sheetData>
    <row r="1" spans="1:9" x14ac:dyDescent="0.25">
      <c r="A1" s="4" t="s">
        <v>4</v>
      </c>
      <c r="D1" s="4" t="s">
        <v>4</v>
      </c>
    </row>
    <row r="2" spans="1:9" ht="60" x14ac:dyDescent="0.25">
      <c r="C2" s="3">
        <v>1</v>
      </c>
      <c r="D2" s="6" t="s">
        <v>5</v>
      </c>
      <c r="E2" s="1" t="s">
        <v>6</v>
      </c>
      <c r="G2" s="1" t="s">
        <v>7</v>
      </c>
      <c r="I2" s="23" t="s">
        <v>8</v>
      </c>
    </row>
    <row r="3" spans="1:9" ht="15" customHeight="1" x14ac:dyDescent="0.25">
      <c r="A3" s="29" t="s">
        <v>9</v>
      </c>
    </row>
    <row r="4" spans="1:9" ht="30" x14ac:dyDescent="0.25">
      <c r="A4" s="29"/>
      <c r="C4" s="3" t="s">
        <v>10</v>
      </c>
      <c r="D4" s="8" t="s">
        <v>11</v>
      </c>
      <c r="E4" s="5" t="s">
        <v>0</v>
      </c>
      <c r="G4" s="5"/>
      <c r="I4" s="24">
        <f>VLOOKUP(E4,Calificación!A1:B4,2,FALSE)</f>
        <v>0</v>
      </c>
    </row>
    <row r="5" spans="1:9" x14ac:dyDescent="0.25">
      <c r="A5" s="29"/>
    </row>
    <row r="6" spans="1:9" x14ac:dyDescent="0.25">
      <c r="A6" s="29"/>
      <c r="C6" s="3" t="s">
        <v>12</v>
      </c>
      <c r="D6" s="30" t="s">
        <v>13</v>
      </c>
      <c r="E6" s="27" t="s">
        <v>0</v>
      </c>
      <c r="G6" s="26"/>
      <c r="I6" s="26">
        <f>VLOOKUP(E6,Calificación!A1:B4,2,FALSE)</f>
        <v>0</v>
      </c>
    </row>
    <row r="7" spans="1:9" x14ac:dyDescent="0.25">
      <c r="A7" s="29"/>
      <c r="D7" s="30"/>
      <c r="E7" s="27"/>
      <c r="G7" s="26"/>
      <c r="I7" s="26"/>
    </row>
    <row r="8" spans="1:9" x14ac:dyDescent="0.25">
      <c r="A8" s="29"/>
    </row>
    <row r="9" spans="1:9" x14ac:dyDescent="0.25">
      <c r="A9" s="29"/>
      <c r="C9" s="3" t="s">
        <v>14</v>
      </c>
      <c r="D9" s="31" t="s">
        <v>15</v>
      </c>
      <c r="E9" s="27" t="s">
        <v>0</v>
      </c>
      <c r="G9" s="26"/>
      <c r="I9" s="26">
        <f>VLOOKUP(E9,Calificación!A1:B4,2,FALSE)</f>
        <v>0</v>
      </c>
    </row>
    <row r="10" spans="1:9" x14ac:dyDescent="0.25">
      <c r="A10" s="29"/>
      <c r="D10" s="31"/>
      <c r="E10" s="27"/>
      <c r="G10" s="26"/>
      <c r="I10" s="26"/>
    </row>
    <row r="11" spans="1:9" x14ac:dyDescent="0.25">
      <c r="A11" s="3"/>
      <c r="D11" s="31"/>
      <c r="E11" s="27"/>
      <c r="G11" s="26"/>
      <c r="I11" s="26"/>
    </row>
    <row r="12" spans="1:9" x14ac:dyDescent="0.25">
      <c r="A12" s="29" t="s">
        <v>16</v>
      </c>
    </row>
    <row r="13" spans="1:9" x14ac:dyDescent="0.25">
      <c r="A13" s="29"/>
      <c r="C13" s="3" t="s">
        <v>17</v>
      </c>
      <c r="D13" s="28" t="s">
        <v>18</v>
      </c>
      <c r="E13" s="27" t="s">
        <v>0</v>
      </c>
      <c r="G13" s="26"/>
      <c r="I13" s="26">
        <f>VLOOKUP(E13,Calificación!A1:B4,2,FALSE)</f>
        <v>0</v>
      </c>
    </row>
    <row r="14" spans="1:9" x14ac:dyDescent="0.25">
      <c r="A14" s="29"/>
      <c r="D14" s="28"/>
      <c r="E14" s="27"/>
      <c r="G14" s="26"/>
      <c r="I14" s="26"/>
    </row>
    <row r="15" spans="1:9" x14ac:dyDescent="0.25">
      <c r="A15" s="29"/>
    </row>
    <row r="16" spans="1:9" x14ac:dyDescent="0.25">
      <c r="A16" s="29"/>
      <c r="C16" s="3" t="s">
        <v>19</v>
      </c>
      <c r="D16" s="32" t="s">
        <v>20</v>
      </c>
      <c r="E16" s="27" t="s">
        <v>0</v>
      </c>
      <c r="G16" s="26"/>
      <c r="I16" s="26">
        <f>VLOOKUP(E16,Calificación!A1:B4,2,FALSE)</f>
        <v>0</v>
      </c>
    </row>
    <row r="17" spans="1:9" x14ac:dyDescent="0.25">
      <c r="A17" s="29"/>
      <c r="D17" s="32"/>
      <c r="E17" s="27"/>
      <c r="G17" s="26"/>
      <c r="I17" s="26"/>
    </row>
    <row r="18" spans="1:9" x14ac:dyDescent="0.25">
      <c r="A18" s="29"/>
    </row>
    <row r="19" spans="1:9" x14ac:dyDescent="0.25">
      <c r="A19" s="29"/>
    </row>
    <row r="20" spans="1:9" x14ac:dyDescent="0.25">
      <c r="A20" s="29"/>
      <c r="C20" s="3">
        <v>2</v>
      </c>
      <c r="D20" s="6" t="s">
        <v>21</v>
      </c>
    </row>
    <row r="21" spans="1:9" x14ac:dyDescent="0.25">
      <c r="A21" s="29"/>
    </row>
    <row r="22" spans="1:9" ht="15" customHeight="1" x14ac:dyDescent="0.25">
      <c r="A22" s="29"/>
      <c r="C22" s="3" t="s">
        <v>10</v>
      </c>
      <c r="D22" t="s">
        <v>22</v>
      </c>
      <c r="E22" s="17" t="s">
        <v>0</v>
      </c>
      <c r="G22" s="5"/>
      <c r="I22" s="17">
        <f>VLOOKUP(E22,Calificación!A1:B4,2,FALSE)</f>
        <v>0</v>
      </c>
    </row>
    <row r="23" spans="1:9" x14ac:dyDescent="0.25">
      <c r="A23" s="29"/>
    </row>
    <row r="24" spans="1:9" ht="30" x14ac:dyDescent="0.25">
      <c r="A24" s="29"/>
      <c r="C24" s="3" t="s">
        <v>12</v>
      </c>
      <c r="D24" t="s">
        <v>23</v>
      </c>
      <c r="E24" s="17" t="s">
        <v>0</v>
      </c>
      <c r="G24" s="5"/>
      <c r="I24" s="17">
        <f>VLOOKUP(E24,Calificación!A1:B4,2,FALSE)</f>
        <v>0</v>
      </c>
    </row>
    <row r="25" spans="1:9" x14ac:dyDescent="0.25">
      <c r="A25" s="29"/>
    </row>
    <row r="26" spans="1:9" x14ac:dyDescent="0.25">
      <c r="A26" s="29"/>
      <c r="C26" s="3" t="s">
        <v>14</v>
      </c>
      <c r="D26" s="28" t="s">
        <v>24</v>
      </c>
      <c r="E26" s="27" t="s">
        <v>0</v>
      </c>
      <c r="G26" s="26"/>
      <c r="I26" s="26">
        <f>VLOOKUP(E26,Calificación!A1:B4,2,FALSE)</f>
        <v>0</v>
      </c>
    </row>
    <row r="27" spans="1:9" x14ac:dyDescent="0.25">
      <c r="A27" s="2"/>
      <c r="D27" s="28"/>
      <c r="E27" s="27"/>
      <c r="G27" s="26"/>
      <c r="I27" s="26"/>
    </row>
    <row r="28" spans="1:9" x14ac:dyDescent="0.25">
      <c r="A28" t="s">
        <v>25</v>
      </c>
    </row>
    <row r="29" spans="1:9" ht="30" x14ac:dyDescent="0.25">
      <c r="A29" s="2"/>
      <c r="C29" s="3" t="s">
        <v>17</v>
      </c>
      <c r="D29" t="s">
        <v>26</v>
      </c>
      <c r="E29" s="17" t="s">
        <v>0</v>
      </c>
      <c r="G29" s="5"/>
      <c r="I29" s="17">
        <f>VLOOKUP(E29,Calificación!A1:B4,2,FALSE)</f>
        <v>0</v>
      </c>
    </row>
    <row r="30" spans="1:9" x14ac:dyDescent="0.25">
      <c r="A30" t="s">
        <v>27</v>
      </c>
    </row>
    <row r="31" spans="1:9" x14ac:dyDescent="0.25">
      <c r="A31" t="s">
        <v>28</v>
      </c>
      <c r="C31" s="3" t="s">
        <v>19</v>
      </c>
      <c r="D31" s="28" t="s">
        <v>29</v>
      </c>
      <c r="E31" s="27" t="s">
        <v>0</v>
      </c>
      <c r="G31" s="26"/>
      <c r="I31" s="26">
        <f>VLOOKUP(E31,Calificación!A1:B4,2,FALSE)</f>
        <v>0</v>
      </c>
    </row>
    <row r="32" spans="1:9" x14ac:dyDescent="0.25">
      <c r="A32" t="s">
        <v>30</v>
      </c>
      <c r="D32" s="28"/>
      <c r="E32" s="27"/>
      <c r="G32" s="26"/>
      <c r="I32" s="26"/>
    </row>
    <row r="34" spans="1:9" x14ac:dyDescent="0.25">
      <c r="A34" s="29" t="s">
        <v>31</v>
      </c>
      <c r="C34" s="3" t="s">
        <v>32</v>
      </c>
      <c r="D34" s="28" t="s">
        <v>33</v>
      </c>
      <c r="E34" s="27" t="s">
        <v>0</v>
      </c>
      <c r="G34" s="26"/>
      <c r="I34" s="26">
        <f>VLOOKUP(E34,Calificación!A1:B4,2,FALSE)</f>
        <v>0</v>
      </c>
    </row>
    <row r="35" spans="1:9" x14ac:dyDescent="0.25">
      <c r="A35" s="29"/>
      <c r="D35" s="28"/>
      <c r="E35" s="27"/>
      <c r="G35" s="26"/>
      <c r="I35" s="26"/>
    </row>
    <row r="36" spans="1:9" x14ac:dyDescent="0.25">
      <c r="A36" s="29"/>
    </row>
    <row r="37" spans="1:9" ht="30" x14ac:dyDescent="0.25">
      <c r="A37" s="29"/>
      <c r="C37" s="3" t="s">
        <v>34</v>
      </c>
      <c r="D37" s="2" t="s">
        <v>35</v>
      </c>
      <c r="E37" s="17" t="s">
        <v>0</v>
      </c>
      <c r="G37" s="5"/>
      <c r="I37" s="17">
        <f>VLOOKUP(E37,Calificación!A1:B4,2,FALSE)</f>
        <v>0</v>
      </c>
    </row>
    <row r="38" spans="1:9" x14ac:dyDescent="0.25">
      <c r="A38" s="29"/>
    </row>
    <row r="39" spans="1:9" x14ac:dyDescent="0.25">
      <c r="A39" s="29"/>
      <c r="C39" s="3" t="s">
        <v>36</v>
      </c>
      <c r="D39" s="28" t="s">
        <v>37</v>
      </c>
      <c r="E39" s="27" t="s">
        <v>0</v>
      </c>
      <c r="G39" s="26"/>
      <c r="I39" s="26">
        <f>VLOOKUP(E39,Calificación!A1:B4,2,FALSE)</f>
        <v>0</v>
      </c>
    </row>
    <row r="40" spans="1:9" x14ac:dyDescent="0.25">
      <c r="A40" s="29"/>
      <c r="D40" s="28"/>
      <c r="E40" s="27"/>
      <c r="G40" s="26"/>
      <c r="I40" s="26"/>
    </row>
    <row r="41" spans="1:9" x14ac:dyDescent="0.25">
      <c r="A41" s="29"/>
    </row>
    <row r="42" spans="1:9" x14ac:dyDescent="0.25">
      <c r="A42" s="29"/>
      <c r="C42" s="3" t="s">
        <v>38</v>
      </c>
      <c r="D42" s="28" t="s">
        <v>39</v>
      </c>
      <c r="E42" s="27" t="s">
        <v>0</v>
      </c>
      <c r="G42" s="26"/>
      <c r="I42" s="26">
        <f>VLOOKUP(E42,Calificación!A1:B4,2,FALSE)</f>
        <v>0</v>
      </c>
    </row>
    <row r="43" spans="1:9" x14ac:dyDescent="0.25">
      <c r="A43" s="29"/>
      <c r="D43" s="28"/>
      <c r="E43" s="27"/>
      <c r="G43" s="26"/>
      <c r="I43" s="26"/>
    </row>
    <row r="44" spans="1:9" x14ac:dyDescent="0.25">
      <c r="A44" s="29"/>
    </row>
    <row r="45" spans="1:9" x14ac:dyDescent="0.25">
      <c r="A45" s="29"/>
      <c r="C45" s="3" t="s">
        <v>40</v>
      </c>
      <c r="D45" s="28" t="s">
        <v>41</v>
      </c>
      <c r="E45" s="27" t="s">
        <v>0</v>
      </c>
      <c r="G45" s="26"/>
      <c r="I45" s="26">
        <f>VLOOKUP(E45,Calificación!A1:B4,2,FALSE)</f>
        <v>0</v>
      </c>
    </row>
    <row r="46" spans="1:9" x14ac:dyDescent="0.25">
      <c r="A46" s="29"/>
      <c r="D46" s="28"/>
      <c r="E46" s="27"/>
      <c r="G46" s="26"/>
      <c r="I46" s="26"/>
    </row>
    <row r="47" spans="1:9" x14ac:dyDescent="0.25">
      <c r="A47" s="29"/>
    </row>
    <row r="48" spans="1:9" x14ac:dyDescent="0.25">
      <c r="A48" s="29"/>
      <c r="C48" s="19">
        <v>3</v>
      </c>
      <c r="D48" s="6" t="s">
        <v>42</v>
      </c>
    </row>
    <row r="49" spans="1:9" x14ac:dyDescent="0.25">
      <c r="A49" s="29"/>
    </row>
    <row r="50" spans="1:9" ht="30" x14ac:dyDescent="0.25">
      <c r="A50" s="29"/>
      <c r="C50" s="3" t="s">
        <v>10</v>
      </c>
      <c r="D50" t="s">
        <v>43</v>
      </c>
      <c r="E50" s="17" t="s">
        <v>0</v>
      </c>
      <c r="G50" s="5"/>
      <c r="I50" s="17">
        <f>VLOOKUP(E50,Calificación!A1:B4,2,FALSE)</f>
        <v>0</v>
      </c>
    </row>
    <row r="51" spans="1:9" x14ac:dyDescent="0.25">
      <c r="A51" s="29"/>
    </row>
    <row r="52" spans="1:9" ht="30" x14ac:dyDescent="0.25">
      <c r="A52" s="29"/>
      <c r="C52" s="3" t="s">
        <v>12</v>
      </c>
      <c r="D52" t="s">
        <v>44</v>
      </c>
      <c r="E52" s="17" t="s">
        <v>0</v>
      </c>
      <c r="G52" s="5"/>
      <c r="I52" s="17">
        <f>VLOOKUP(E52,Calificación!$A$1:$B$4,2,FALSE)</f>
        <v>0</v>
      </c>
    </row>
    <row r="53" spans="1:9" x14ac:dyDescent="0.25">
      <c r="A53" s="29"/>
    </row>
    <row r="54" spans="1:9" x14ac:dyDescent="0.25">
      <c r="A54" s="29"/>
      <c r="C54" s="3" t="s">
        <v>14</v>
      </c>
      <c r="D54" s="28" t="s">
        <v>45</v>
      </c>
      <c r="E54" s="27" t="s">
        <v>0</v>
      </c>
      <c r="G54" s="26"/>
      <c r="I54" s="26">
        <f>VLOOKUP(E54,Calificación!$A$1:$B$4,2,FALSE)</f>
        <v>0</v>
      </c>
    </row>
    <row r="55" spans="1:9" x14ac:dyDescent="0.25">
      <c r="A55" s="29"/>
      <c r="D55" s="28"/>
      <c r="E55" s="27"/>
      <c r="G55" s="26"/>
      <c r="I55" s="26"/>
    </row>
    <row r="57" spans="1:9" x14ac:dyDescent="0.25">
      <c r="A57" s="29" t="s">
        <v>46</v>
      </c>
      <c r="C57" s="3" t="s">
        <v>17</v>
      </c>
      <c r="D57" s="28" t="s">
        <v>47</v>
      </c>
      <c r="E57" s="27" t="s">
        <v>0</v>
      </c>
      <c r="G57" s="26"/>
      <c r="I57" s="26">
        <f>VLOOKUP(E57,Calificación!$A$1:$B$4,2,FALSE)</f>
        <v>0</v>
      </c>
    </row>
    <row r="58" spans="1:9" x14ac:dyDescent="0.25">
      <c r="A58" s="29"/>
      <c r="D58" s="28"/>
      <c r="E58" s="27"/>
      <c r="G58" s="26"/>
      <c r="I58" s="26"/>
    </row>
    <row r="59" spans="1:9" x14ac:dyDescent="0.25">
      <c r="A59" s="29"/>
    </row>
    <row r="60" spans="1:9" x14ac:dyDescent="0.25">
      <c r="A60" s="29"/>
      <c r="C60" s="3" t="s">
        <v>19</v>
      </c>
      <c r="D60" s="28" t="s">
        <v>48</v>
      </c>
      <c r="E60" s="27" t="s">
        <v>0</v>
      </c>
      <c r="G60" s="26"/>
      <c r="I60" s="26">
        <f>VLOOKUP(E60,Calificación!$A$1:$B$4,2,FALSE)</f>
        <v>0</v>
      </c>
    </row>
    <row r="61" spans="1:9" x14ac:dyDescent="0.25">
      <c r="A61" s="29"/>
      <c r="D61" s="28"/>
      <c r="E61" s="27"/>
      <c r="G61" s="26"/>
      <c r="I61" s="26"/>
    </row>
    <row r="62" spans="1:9" x14ac:dyDescent="0.25">
      <c r="A62" s="29"/>
    </row>
    <row r="63" spans="1:9" x14ac:dyDescent="0.25">
      <c r="A63" s="29"/>
      <c r="C63" s="3" t="s">
        <v>32</v>
      </c>
      <c r="D63" s="28" t="s">
        <v>49</v>
      </c>
      <c r="E63" s="27" t="s">
        <v>0</v>
      </c>
      <c r="G63" s="26"/>
      <c r="I63" s="26">
        <f>VLOOKUP(E63,Calificación!$A$1:$B$4,2,FALSE)</f>
        <v>0</v>
      </c>
    </row>
    <row r="64" spans="1:9" x14ac:dyDescent="0.25">
      <c r="A64" s="29"/>
      <c r="D64" s="28"/>
      <c r="E64" s="27"/>
      <c r="G64" s="26"/>
      <c r="I64" s="26"/>
    </row>
    <row r="65" spans="1:9" x14ac:dyDescent="0.25">
      <c r="A65" s="29"/>
    </row>
    <row r="66" spans="1:9" x14ac:dyDescent="0.25">
      <c r="A66" s="29"/>
      <c r="C66" s="3" t="s">
        <v>34</v>
      </c>
      <c r="D66" t="s">
        <v>50</v>
      </c>
      <c r="E66" s="5" t="s">
        <v>0</v>
      </c>
      <c r="G66" s="5"/>
      <c r="I66" s="17">
        <f>VLOOKUP(E66,Calificación!$A$1:$B$4,2,FALSE)</f>
        <v>0</v>
      </c>
    </row>
    <row r="67" spans="1:9" x14ac:dyDescent="0.25">
      <c r="A67" s="29"/>
    </row>
    <row r="68" spans="1:9" x14ac:dyDescent="0.25">
      <c r="A68" s="29"/>
      <c r="C68" s="3" t="s">
        <v>36</v>
      </c>
      <c r="D68" s="28" t="s">
        <v>51</v>
      </c>
      <c r="E68" s="27" t="s">
        <v>0</v>
      </c>
      <c r="G68" s="26"/>
      <c r="I68" s="26">
        <f>VLOOKUP(E68,Calificación!$A$1:$B$4,2,FALSE)</f>
        <v>0</v>
      </c>
    </row>
    <row r="69" spans="1:9" x14ac:dyDescent="0.25">
      <c r="A69" s="29"/>
      <c r="D69" s="28"/>
      <c r="E69" s="27"/>
      <c r="G69" s="26"/>
      <c r="I69" s="26"/>
    </row>
    <row r="70" spans="1:9" x14ac:dyDescent="0.25">
      <c r="A70" s="29"/>
    </row>
    <row r="71" spans="1:9" x14ac:dyDescent="0.25">
      <c r="A71" s="29"/>
      <c r="C71" s="3" t="s">
        <v>38</v>
      </c>
      <c r="D71" s="28" t="s">
        <v>52</v>
      </c>
      <c r="E71" s="27" t="s">
        <v>0</v>
      </c>
      <c r="G71" s="26"/>
      <c r="I71" s="26">
        <f>VLOOKUP(E71,Calificación!$A$1:$B$4,2,FALSE)</f>
        <v>0</v>
      </c>
    </row>
    <row r="72" spans="1:9" x14ac:dyDescent="0.25">
      <c r="A72" s="29"/>
      <c r="D72" s="28"/>
      <c r="E72" s="27"/>
      <c r="G72" s="26"/>
      <c r="I72" s="26"/>
    </row>
    <row r="73" spans="1:9" x14ac:dyDescent="0.25">
      <c r="A73" s="29"/>
    </row>
    <row r="74" spans="1:9" x14ac:dyDescent="0.25">
      <c r="A74" s="29"/>
    </row>
    <row r="75" spans="1:9" x14ac:dyDescent="0.25">
      <c r="A75" s="29"/>
    </row>
    <row r="76" spans="1:9" x14ac:dyDescent="0.25">
      <c r="A76" s="29"/>
    </row>
    <row r="77" spans="1:9" x14ac:dyDescent="0.25">
      <c r="A77" s="29"/>
    </row>
    <row r="78" spans="1:9" x14ac:dyDescent="0.25">
      <c r="A78" s="29"/>
    </row>
  </sheetData>
  <mergeCells count="68">
    <mergeCell ref="D6:D7"/>
    <mergeCell ref="D9:D11"/>
    <mergeCell ref="D13:D14"/>
    <mergeCell ref="D16:D17"/>
    <mergeCell ref="G6:G7"/>
    <mergeCell ref="E6:E7"/>
    <mergeCell ref="A34:A55"/>
    <mergeCell ref="A57:A78"/>
    <mergeCell ref="A3:A10"/>
    <mergeCell ref="A12:A26"/>
    <mergeCell ref="G9:G11"/>
    <mergeCell ref="E9:E11"/>
    <mergeCell ref="E13:E14"/>
    <mergeCell ref="G13:G14"/>
    <mergeCell ref="E16:E17"/>
    <mergeCell ref="G16:G17"/>
    <mergeCell ref="D26:D27"/>
    <mergeCell ref="D31:D32"/>
    <mergeCell ref="D34:D35"/>
    <mergeCell ref="D39:D40"/>
    <mergeCell ref="D42:D43"/>
    <mergeCell ref="D45:D46"/>
    <mergeCell ref="D54:D55"/>
    <mergeCell ref="D57:D58"/>
    <mergeCell ref="D60:D61"/>
    <mergeCell ref="D63:D64"/>
    <mergeCell ref="D68:D69"/>
    <mergeCell ref="D71:D72"/>
    <mergeCell ref="E26:E27"/>
    <mergeCell ref="G26:G27"/>
    <mergeCell ref="E31:E32"/>
    <mergeCell ref="G31:G32"/>
    <mergeCell ref="E34:E35"/>
    <mergeCell ref="G34:G35"/>
    <mergeCell ref="E39:E40"/>
    <mergeCell ref="G39:G40"/>
    <mergeCell ref="E42:E43"/>
    <mergeCell ref="G42:G43"/>
    <mergeCell ref="E45:E46"/>
    <mergeCell ref="G45:G46"/>
    <mergeCell ref="E54:E55"/>
    <mergeCell ref="G54:G55"/>
    <mergeCell ref="E57:E58"/>
    <mergeCell ref="E71:E72"/>
    <mergeCell ref="G71:G72"/>
    <mergeCell ref="G57:G58"/>
    <mergeCell ref="E60:E61"/>
    <mergeCell ref="G60:G61"/>
    <mergeCell ref="E63:E64"/>
    <mergeCell ref="G63:G64"/>
    <mergeCell ref="I6:I7"/>
    <mergeCell ref="I9:I11"/>
    <mergeCell ref="I13:I14"/>
    <mergeCell ref="I16:I17"/>
    <mergeCell ref="E68:E69"/>
    <mergeCell ref="G68:G69"/>
    <mergeCell ref="I26:I27"/>
    <mergeCell ref="I31:I32"/>
    <mergeCell ref="I34:I35"/>
    <mergeCell ref="I39:I40"/>
    <mergeCell ref="I42:I43"/>
    <mergeCell ref="I68:I69"/>
    <mergeCell ref="I71:I72"/>
    <mergeCell ref="I45:I46"/>
    <mergeCell ref="I54:I55"/>
    <mergeCell ref="I57:I58"/>
    <mergeCell ref="I60:I61"/>
    <mergeCell ref="I63:I64"/>
  </mergeCells>
  <dataValidations count="2">
    <dataValidation type="whole" allowBlank="1" showErrorMessage="1" errorTitle="Dato no Válido" error="Por favor ingrese el dato correcto, entre 0 y 100." promptTitle="Impacto Organizacional" prompt="Ingrese un porcentaje de Impacto" sqref="I71 I6:I7 I9:I11 I13:I14 I16:I17 I22 I24 I26:I27 I29 I31:I32 I34:I35 I37 I39:I40 I42:I43 I45:I46 I50 I52 I66 I54 I57 I60 I63 I68" xr:uid="{D3AE3831-C835-4598-AF38-7B250EA04254}">
      <formula1>0</formula1>
      <formula2>100</formula2>
    </dataValidation>
    <dataValidation type="whole" allowBlank="1" showErrorMessage="1" errorTitle="Dato no Válido" error="Por favor ingrese el dato correcto, entre 0 y 100." promptTitle="Implementación Organizacion" prompt="Ingrese un porcentaje de Impacto" sqref="I4" xr:uid="{CBF7F338-5731-49B7-B5B2-BA9588ABBA1B}">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Mensaje" error="Debe seleccionar un elemento de la lista" promptTitle="Evaluación Implementación" prompt="Calificación en la Implementación" xr:uid="{00000000-0002-0000-0100-000000000000}">
          <x14:formula1>
            <xm:f>Calificación!$A$1:$A$4</xm:f>
          </x14:formula1>
          <xm:sqref>E4 E6 E9 E13 E16 E22 E24 E29 E37 E50 E52 E66 E26 E31 E34 E39 E42 E45 E54 E57 E60 E63 E68 E71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75"/>
  <sheetViews>
    <sheetView topLeftCell="B1" zoomScaleNormal="100" workbookViewId="0">
      <selection activeCell="D9" sqref="D9:D11"/>
    </sheetView>
  </sheetViews>
  <sheetFormatPr baseColWidth="10" defaultColWidth="11.42578125" defaultRowHeight="15" x14ac:dyDescent="0.25"/>
  <cols>
    <col min="1" max="1" width="45" customWidth="1"/>
    <col min="2" max="2" width="11.42578125" customWidth="1"/>
    <col min="3" max="3" width="2.85546875" style="3" customWidth="1"/>
    <col min="4" max="4" width="78.7109375" customWidth="1"/>
    <col min="5" max="5" width="18.42578125" customWidth="1"/>
    <col min="6" max="6" width="2.42578125" customWidth="1"/>
    <col min="7" max="7" width="25.7109375" customWidth="1"/>
    <col min="8" max="8" width="2.42578125" customWidth="1"/>
    <col min="9" max="9" width="14.85546875" customWidth="1"/>
  </cols>
  <sheetData>
    <row r="1" spans="1:9" x14ac:dyDescent="0.25">
      <c r="A1" s="4" t="s">
        <v>53</v>
      </c>
      <c r="D1" s="4" t="s">
        <v>53</v>
      </c>
    </row>
    <row r="2" spans="1:9" ht="60" x14ac:dyDescent="0.25">
      <c r="C2" s="19">
        <v>1</v>
      </c>
      <c r="D2" s="6" t="s">
        <v>5</v>
      </c>
      <c r="E2" s="1" t="s">
        <v>6</v>
      </c>
      <c r="G2" s="1" t="s">
        <v>7</v>
      </c>
      <c r="I2" s="23" t="s">
        <v>8</v>
      </c>
    </row>
    <row r="3" spans="1:9" ht="15" customHeight="1" x14ac:dyDescent="0.25">
      <c r="A3" s="29" t="s">
        <v>54</v>
      </c>
    </row>
    <row r="4" spans="1:9" ht="30" customHeight="1" x14ac:dyDescent="0.25">
      <c r="A4" s="29"/>
      <c r="C4" s="3" t="s">
        <v>10</v>
      </c>
      <c r="D4" s="8" t="s">
        <v>55</v>
      </c>
      <c r="E4" s="17" t="s">
        <v>0</v>
      </c>
      <c r="G4" s="17"/>
      <c r="I4" s="24">
        <f>VLOOKUP(E4,Calificación!A1:B4,2,FALSE)</f>
        <v>0</v>
      </c>
    </row>
    <row r="5" spans="1:9" x14ac:dyDescent="0.25">
      <c r="A5" s="29"/>
    </row>
    <row r="6" spans="1:9" x14ac:dyDescent="0.25">
      <c r="A6" s="29"/>
      <c r="C6" s="3" t="s">
        <v>12</v>
      </c>
      <c r="D6" s="30" t="s">
        <v>13</v>
      </c>
      <c r="E6" s="27" t="s">
        <v>0</v>
      </c>
      <c r="G6" s="26"/>
      <c r="I6" s="26">
        <f>VLOOKUP(E6,Calificación!A1:B4,2,FALSE)</f>
        <v>0</v>
      </c>
    </row>
    <row r="7" spans="1:9" x14ac:dyDescent="0.25">
      <c r="A7" s="29"/>
      <c r="D7" s="30"/>
      <c r="E7" s="27"/>
      <c r="G7" s="26"/>
      <c r="I7" s="26"/>
    </row>
    <row r="8" spans="1:9" x14ac:dyDescent="0.25">
      <c r="A8" s="29"/>
    </row>
    <row r="9" spans="1:9" x14ac:dyDescent="0.25">
      <c r="A9" s="29"/>
      <c r="C9" s="3" t="s">
        <v>14</v>
      </c>
      <c r="D9" s="31" t="s">
        <v>15</v>
      </c>
      <c r="E9" s="27" t="s">
        <v>0</v>
      </c>
      <c r="G9" s="26"/>
      <c r="I9" s="26">
        <f>VLOOKUP(E9,Calificación!A1:B4,2,FALSE)</f>
        <v>0</v>
      </c>
    </row>
    <row r="10" spans="1:9" x14ac:dyDescent="0.25">
      <c r="A10" s="29"/>
      <c r="D10" s="31"/>
      <c r="E10" s="27"/>
      <c r="G10" s="26"/>
      <c r="I10" s="26"/>
    </row>
    <row r="11" spans="1:9" x14ac:dyDescent="0.25">
      <c r="A11" s="3"/>
      <c r="D11" s="31"/>
      <c r="E11" s="27"/>
      <c r="G11" s="26"/>
      <c r="I11" s="26"/>
    </row>
    <row r="12" spans="1:9" ht="15" customHeight="1" x14ac:dyDescent="0.25">
      <c r="A12" s="29" t="s">
        <v>56</v>
      </c>
    </row>
    <row r="13" spans="1:9" x14ac:dyDescent="0.25">
      <c r="A13" s="29"/>
      <c r="C13" s="3" t="s">
        <v>17</v>
      </c>
      <c r="D13" s="28" t="s">
        <v>57</v>
      </c>
      <c r="E13" s="27" t="s">
        <v>0</v>
      </c>
      <c r="G13" s="26"/>
      <c r="I13" s="26">
        <f>VLOOKUP(E13,Calificación!A1:B4,2,FALSE)</f>
        <v>0</v>
      </c>
    </row>
    <row r="14" spans="1:9" ht="15" customHeight="1" x14ac:dyDescent="0.25">
      <c r="A14" s="29"/>
      <c r="D14" s="28"/>
      <c r="E14" s="27"/>
      <c r="G14" s="26"/>
      <c r="I14" s="26"/>
    </row>
    <row r="15" spans="1:9" x14ac:dyDescent="0.25">
      <c r="A15" s="29"/>
    </row>
    <row r="16" spans="1:9" x14ac:dyDescent="0.25">
      <c r="A16" s="29"/>
      <c r="C16" s="3" t="s">
        <v>19</v>
      </c>
      <c r="D16" s="32" t="s">
        <v>20</v>
      </c>
      <c r="E16" s="27" t="s">
        <v>0</v>
      </c>
      <c r="G16" s="26"/>
      <c r="I16" s="26">
        <f>VLOOKUP(E16,Calificación!A1:B4,2,FALSE)</f>
        <v>0</v>
      </c>
    </row>
    <row r="17" spans="1:9" x14ac:dyDescent="0.25">
      <c r="A17" s="29"/>
      <c r="D17" s="32"/>
      <c r="E17" s="27"/>
      <c r="G17" s="26"/>
      <c r="I17" s="26"/>
    </row>
    <row r="18" spans="1:9" x14ac:dyDescent="0.25">
      <c r="A18" s="29"/>
      <c r="D18" s="16"/>
    </row>
    <row r="19" spans="1:9" x14ac:dyDescent="0.25">
      <c r="A19" s="29"/>
      <c r="C19" s="3" t="s">
        <v>32</v>
      </c>
      <c r="D19" s="35" t="s">
        <v>58</v>
      </c>
      <c r="E19" s="17" t="s">
        <v>0</v>
      </c>
      <c r="G19" s="17"/>
      <c r="I19" s="17">
        <f>VLOOKUP(E19,Calificación!A1:B4,2,FALSE)</f>
        <v>0</v>
      </c>
    </row>
    <row r="20" spans="1:9" x14ac:dyDescent="0.25">
      <c r="A20" s="2"/>
      <c r="D20" s="16"/>
    </row>
    <row r="21" spans="1:9" x14ac:dyDescent="0.25">
      <c r="A21" s="28" t="s">
        <v>59</v>
      </c>
      <c r="C21" s="3" t="s">
        <v>34</v>
      </c>
      <c r="D21" s="35" t="s">
        <v>60</v>
      </c>
      <c r="E21" s="17" t="s">
        <v>0</v>
      </c>
      <c r="G21" s="17"/>
      <c r="I21" s="17">
        <f>VLOOKUP(E21,Calificación!A1:B4,2,FALSE)</f>
        <v>0</v>
      </c>
    </row>
    <row r="22" spans="1:9" x14ac:dyDescent="0.25">
      <c r="A22" s="28"/>
    </row>
    <row r="23" spans="1:9" x14ac:dyDescent="0.25">
      <c r="A23" s="28"/>
    </row>
    <row r="24" spans="1:9" x14ac:dyDescent="0.25">
      <c r="A24" s="2"/>
      <c r="C24" s="3">
        <v>2</v>
      </c>
      <c r="D24" s="6" t="s">
        <v>21</v>
      </c>
    </row>
    <row r="25" spans="1:9" x14ac:dyDescent="0.25">
      <c r="A25" t="s">
        <v>61</v>
      </c>
    </row>
    <row r="26" spans="1:9" x14ac:dyDescent="0.25">
      <c r="A26" t="s">
        <v>62</v>
      </c>
      <c r="C26" s="3" t="s">
        <v>10</v>
      </c>
      <c r="D26" t="s">
        <v>63</v>
      </c>
      <c r="E26" s="17" t="s">
        <v>0</v>
      </c>
      <c r="G26" s="5"/>
      <c r="I26" s="17">
        <f>VLOOKUP(E26,Calificación!A1:B4,2,FALSE)</f>
        <v>0</v>
      </c>
    </row>
    <row r="27" spans="1:9" x14ac:dyDescent="0.25">
      <c r="A27" t="s">
        <v>64</v>
      </c>
    </row>
    <row r="28" spans="1:9" ht="15" customHeight="1" x14ac:dyDescent="0.25">
      <c r="A28" t="s">
        <v>65</v>
      </c>
      <c r="C28" s="3" t="s">
        <v>12</v>
      </c>
      <c r="D28" t="s">
        <v>23</v>
      </c>
      <c r="E28" s="17" t="s">
        <v>0</v>
      </c>
      <c r="G28" s="5"/>
      <c r="I28" s="17">
        <f>VLOOKUP(E28,Calificación!A1:B4,2,FALSE)</f>
        <v>0</v>
      </c>
    </row>
    <row r="30" spans="1:9" x14ac:dyDescent="0.25">
      <c r="C30" s="3" t="s">
        <v>14</v>
      </c>
      <c r="D30" s="28" t="s">
        <v>24</v>
      </c>
      <c r="E30" s="27" t="s">
        <v>0</v>
      </c>
      <c r="G30" s="26"/>
      <c r="I30" s="26">
        <f>VLOOKUP(E30,Calificación!A1:B4,2,FALSE)</f>
        <v>0</v>
      </c>
    </row>
    <row r="31" spans="1:9" ht="15" customHeight="1" x14ac:dyDescent="0.25">
      <c r="A31" s="29" t="s">
        <v>66</v>
      </c>
      <c r="D31" s="28"/>
      <c r="E31" s="27"/>
      <c r="G31" s="26"/>
      <c r="I31" s="26"/>
    </row>
    <row r="32" spans="1:9" x14ac:dyDescent="0.25">
      <c r="A32" s="29"/>
    </row>
    <row r="33" spans="1:9" x14ac:dyDescent="0.25">
      <c r="A33" s="29"/>
      <c r="C33" s="3" t="s">
        <v>17</v>
      </c>
      <c r="D33" t="s">
        <v>26</v>
      </c>
      <c r="E33" s="17" t="s">
        <v>0</v>
      </c>
      <c r="G33" s="5"/>
      <c r="I33" s="17">
        <f>VLOOKUP(E33,Calificación!A1:B4,2,FALSE)</f>
        <v>0</v>
      </c>
    </row>
    <row r="34" spans="1:9" x14ac:dyDescent="0.25">
      <c r="A34" s="29"/>
    </row>
    <row r="35" spans="1:9" x14ac:dyDescent="0.25">
      <c r="A35" s="29"/>
      <c r="C35" s="3" t="s">
        <v>19</v>
      </c>
      <c r="D35" s="28" t="s">
        <v>29</v>
      </c>
      <c r="E35" s="27" t="s">
        <v>0</v>
      </c>
      <c r="G35" s="26"/>
      <c r="I35" s="26">
        <f>VLOOKUP(E35,Calificación!A1:B4,2,FALSE)</f>
        <v>0</v>
      </c>
    </row>
    <row r="36" spans="1:9" x14ac:dyDescent="0.25">
      <c r="A36" s="29"/>
      <c r="D36" s="28"/>
      <c r="E36" s="27"/>
      <c r="G36" s="26"/>
      <c r="I36" s="26"/>
    </row>
    <row r="37" spans="1:9" x14ac:dyDescent="0.25">
      <c r="A37" s="29"/>
    </row>
    <row r="38" spans="1:9" x14ac:dyDescent="0.25">
      <c r="A38" s="29"/>
      <c r="C38" s="3" t="s">
        <v>32</v>
      </c>
      <c r="D38" s="28" t="s">
        <v>33</v>
      </c>
      <c r="E38" s="27" t="s">
        <v>0</v>
      </c>
      <c r="G38" s="26"/>
      <c r="I38" s="26">
        <f>VLOOKUP(E38,Calificación!A1:B4,2,FALSE)</f>
        <v>0</v>
      </c>
    </row>
    <row r="39" spans="1:9" x14ac:dyDescent="0.25">
      <c r="A39" s="29"/>
      <c r="D39" s="28"/>
      <c r="E39" s="27"/>
      <c r="G39" s="26"/>
      <c r="I39" s="26"/>
    </row>
    <row r="40" spans="1:9" x14ac:dyDescent="0.25">
      <c r="A40" s="29"/>
    </row>
    <row r="41" spans="1:9" x14ac:dyDescent="0.25">
      <c r="A41" s="29"/>
      <c r="C41" s="3" t="s">
        <v>34</v>
      </c>
      <c r="D41" t="s">
        <v>67</v>
      </c>
      <c r="E41" s="17" t="s">
        <v>0</v>
      </c>
      <c r="G41" s="5"/>
      <c r="I41" s="17">
        <f>VLOOKUP(E41,Calificación!A1:B4,2,FALSE)</f>
        <v>0</v>
      </c>
    </row>
    <row r="42" spans="1:9" x14ac:dyDescent="0.25">
      <c r="A42" s="8"/>
    </row>
    <row r="43" spans="1:9" ht="15" customHeight="1" x14ac:dyDescent="0.25">
      <c r="A43" s="29" t="s">
        <v>68</v>
      </c>
      <c r="C43" s="3" t="s">
        <v>36</v>
      </c>
      <c r="D43" s="28" t="s">
        <v>69</v>
      </c>
      <c r="E43" s="27" t="s">
        <v>0</v>
      </c>
      <c r="G43" s="26"/>
      <c r="I43" s="26">
        <f>VLOOKUP(E43,Calificación!A1:B4,2,FALSE)</f>
        <v>0</v>
      </c>
    </row>
    <row r="44" spans="1:9" x14ac:dyDescent="0.25">
      <c r="A44" s="29"/>
      <c r="D44" s="28"/>
      <c r="E44" s="27"/>
      <c r="G44" s="26"/>
      <c r="I44" s="26"/>
    </row>
    <row r="45" spans="1:9" x14ac:dyDescent="0.25">
      <c r="A45" s="29"/>
    </row>
    <row r="46" spans="1:9" x14ac:dyDescent="0.25">
      <c r="A46" s="29"/>
      <c r="C46" s="3" t="s">
        <v>38</v>
      </c>
      <c r="D46" s="28" t="s">
        <v>39</v>
      </c>
      <c r="E46" s="27" t="s">
        <v>0</v>
      </c>
      <c r="G46" s="26"/>
      <c r="I46" s="26">
        <f>VLOOKUP(E46,Calificación!A1:B4,2,FALSE)</f>
        <v>0</v>
      </c>
    </row>
    <row r="47" spans="1:9" x14ac:dyDescent="0.25">
      <c r="A47" s="29"/>
      <c r="D47" s="28"/>
      <c r="E47" s="27"/>
      <c r="G47" s="26"/>
      <c r="I47" s="26"/>
    </row>
    <row r="48" spans="1:9" x14ac:dyDescent="0.25">
      <c r="A48" s="29"/>
    </row>
    <row r="49" spans="1:9" x14ac:dyDescent="0.25">
      <c r="A49" s="29"/>
      <c r="C49" s="3" t="s">
        <v>40</v>
      </c>
      <c r="D49" s="2" t="s">
        <v>70</v>
      </c>
      <c r="E49" s="22" t="s">
        <v>0</v>
      </c>
      <c r="G49" s="5"/>
      <c r="I49" s="17">
        <f>VLOOKUP(E49,Calificación!$A$1:$B$4,2,FALSE)</f>
        <v>0</v>
      </c>
    </row>
    <row r="50" spans="1:9" x14ac:dyDescent="0.25">
      <c r="A50" s="29"/>
      <c r="D50" s="2"/>
    </row>
    <row r="51" spans="1:9" x14ac:dyDescent="0.25">
      <c r="A51" s="29"/>
      <c r="C51" s="19">
        <v>3</v>
      </c>
      <c r="D51" s="6" t="s">
        <v>42</v>
      </c>
    </row>
    <row r="52" spans="1:9" x14ac:dyDescent="0.25">
      <c r="A52" s="29"/>
    </row>
    <row r="53" spans="1:9" x14ac:dyDescent="0.25">
      <c r="A53" s="29"/>
      <c r="C53" s="3" t="s">
        <v>10</v>
      </c>
      <c r="D53" t="s">
        <v>43</v>
      </c>
      <c r="E53" s="17" t="s">
        <v>0</v>
      </c>
      <c r="G53" s="5"/>
      <c r="I53" s="17">
        <f>VLOOKUP(E53,Calificación!$A$1:$B$4,2,FALSE)</f>
        <v>0</v>
      </c>
    </row>
    <row r="54" spans="1:9" x14ac:dyDescent="0.25">
      <c r="A54" s="29"/>
    </row>
    <row r="55" spans="1:9" x14ac:dyDescent="0.25">
      <c r="A55" s="29"/>
      <c r="C55" s="3" t="s">
        <v>12</v>
      </c>
      <c r="D55" t="s">
        <v>44</v>
      </c>
      <c r="E55" s="17" t="s">
        <v>0</v>
      </c>
      <c r="G55" s="5"/>
      <c r="I55" s="17">
        <f>VLOOKUP(E55,Calificación!$A$1:$B$4,2,FALSE)</f>
        <v>0</v>
      </c>
    </row>
    <row r="56" spans="1:9" x14ac:dyDescent="0.25">
      <c r="A56" s="29"/>
    </row>
    <row r="57" spans="1:9" x14ac:dyDescent="0.25">
      <c r="A57" s="29"/>
      <c r="C57" s="3" t="s">
        <v>14</v>
      </c>
      <c r="D57" s="28" t="s">
        <v>45</v>
      </c>
      <c r="E57" s="27" t="s">
        <v>0</v>
      </c>
      <c r="G57" s="26"/>
      <c r="I57" s="26">
        <f>VLOOKUP(E57,Calificación!$A$1:$B$4,2,FALSE)</f>
        <v>0</v>
      </c>
    </row>
    <row r="58" spans="1:9" x14ac:dyDescent="0.25">
      <c r="A58" s="8"/>
      <c r="D58" s="28"/>
      <c r="E58" s="27"/>
      <c r="G58" s="26"/>
      <c r="I58" s="26"/>
    </row>
    <row r="59" spans="1:9" x14ac:dyDescent="0.25">
      <c r="A59" s="8"/>
    </row>
    <row r="60" spans="1:9" x14ac:dyDescent="0.25">
      <c r="A60" s="8"/>
      <c r="C60" s="3" t="s">
        <v>17</v>
      </c>
      <c r="D60" s="28" t="s">
        <v>47</v>
      </c>
      <c r="E60" s="27" t="s">
        <v>0</v>
      </c>
      <c r="G60" s="26"/>
      <c r="I60" s="26">
        <f>VLOOKUP(E60,Calificación!$A$1:$B$4,2,FALSE)</f>
        <v>0</v>
      </c>
    </row>
    <row r="61" spans="1:9" x14ac:dyDescent="0.25">
      <c r="A61" s="8"/>
      <c r="D61" s="28"/>
      <c r="E61" s="27"/>
      <c r="G61" s="26"/>
      <c r="I61" s="26"/>
    </row>
    <row r="62" spans="1:9" x14ac:dyDescent="0.25">
      <c r="A62" s="8"/>
    </row>
    <row r="63" spans="1:9" x14ac:dyDescent="0.25">
      <c r="A63" s="8"/>
      <c r="C63" s="3" t="s">
        <v>19</v>
      </c>
      <c r="D63" s="28" t="s">
        <v>48</v>
      </c>
      <c r="E63" s="27" t="s">
        <v>0</v>
      </c>
      <c r="G63" s="26"/>
      <c r="I63" s="26">
        <f>VLOOKUP(E63,Calificación!$A$1:$B$4,2,FALSE)</f>
        <v>0</v>
      </c>
    </row>
    <row r="64" spans="1:9" x14ac:dyDescent="0.25">
      <c r="A64" s="8"/>
      <c r="D64" s="28"/>
      <c r="E64" s="27"/>
      <c r="G64" s="26"/>
      <c r="I64" s="26"/>
    </row>
    <row r="66" spans="3:9" x14ac:dyDescent="0.25">
      <c r="C66" s="3" t="s">
        <v>32</v>
      </c>
      <c r="D66" s="28" t="s">
        <v>49</v>
      </c>
      <c r="E66" s="27" t="s">
        <v>0</v>
      </c>
      <c r="G66" s="26"/>
      <c r="I66" s="26">
        <f>VLOOKUP(E66,Calificación!$A$1:$B$4,2,FALSE)</f>
        <v>0</v>
      </c>
    </row>
    <row r="67" spans="3:9" x14ac:dyDescent="0.25">
      <c r="D67" s="28"/>
      <c r="E67" s="27"/>
      <c r="G67" s="26"/>
      <c r="I67" s="26"/>
    </row>
    <row r="69" spans="3:9" x14ac:dyDescent="0.25">
      <c r="C69" s="3" t="s">
        <v>34</v>
      </c>
      <c r="D69" t="s">
        <v>50</v>
      </c>
      <c r="E69" s="17" t="s">
        <v>0</v>
      </c>
      <c r="G69" s="5"/>
      <c r="I69" s="17">
        <f>VLOOKUP(E69,Calificación!$A$1:$B$4,2,FALSE)</f>
        <v>0</v>
      </c>
    </row>
    <row r="71" spans="3:9" x14ac:dyDescent="0.25">
      <c r="C71" s="3" t="s">
        <v>36</v>
      </c>
      <c r="D71" s="28" t="s">
        <v>51</v>
      </c>
      <c r="E71" s="27" t="s">
        <v>0</v>
      </c>
      <c r="G71" s="26"/>
      <c r="I71" s="26">
        <f>VLOOKUP(E71,Calificación!$A$1:$B$4,2,FALSE)</f>
        <v>0</v>
      </c>
    </row>
    <row r="72" spans="3:9" x14ac:dyDescent="0.25">
      <c r="D72" s="28"/>
      <c r="E72" s="27"/>
      <c r="G72" s="26"/>
      <c r="I72" s="26"/>
    </row>
    <row r="74" spans="3:9" x14ac:dyDescent="0.25">
      <c r="C74" s="3" t="s">
        <v>38</v>
      </c>
      <c r="D74" s="28" t="s">
        <v>52</v>
      </c>
      <c r="E74" s="27" t="s">
        <v>0</v>
      </c>
      <c r="G74" s="26"/>
      <c r="I74" s="26">
        <f>VLOOKUP(E74,Calificación!$A$1:$B$4,2,FALSE)</f>
        <v>0</v>
      </c>
    </row>
    <row r="75" spans="3:9" x14ac:dyDescent="0.25">
      <c r="D75" s="28"/>
      <c r="E75" s="27"/>
      <c r="G75" s="26"/>
      <c r="I75" s="26"/>
    </row>
  </sheetData>
  <mergeCells count="65">
    <mergeCell ref="I71:I72"/>
    <mergeCell ref="I35:I36"/>
    <mergeCell ref="I46:I47"/>
    <mergeCell ref="I66:I67"/>
    <mergeCell ref="I74:I75"/>
    <mergeCell ref="I57:I58"/>
    <mergeCell ref="I60:I61"/>
    <mergeCell ref="I63:I64"/>
    <mergeCell ref="I30:I31"/>
    <mergeCell ref="I38:I39"/>
    <mergeCell ref="I43:I44"/>
    <mergeCell ref="I6:I7"/>
    <mergeCell ref="I9:I11"/>
    <mergeCell ref="I13:I14"/>
    <mergeCell ref="I16:I17"/>
    <mergeCell ref="D13:D14"/>
    <mergeCell ref="E13:E14"/>
    <mergeCell ref="G13:G14"/>
    <mergeCell ref="D16:D17"/>
    <mergeCell ref="E16:E17"/>
    <mergeCell ref="G16:G17"/>
    <mergeCell ref="A3:A10"/>
    <mergeCell ref="D6:D7"/>
    <mergeCell ref="E6:E7"/>
    <mergeCell ref="G6:G7"/>
    <mergeCell ref="D9:D11"/>
    <mergeCell ref="E9:E11"/>
    <mergeCell ref="G9:G11"/>
    <mergeCell ref="D35:D36"/>
    <mergeCell ref="D46:D47"/>
    <mergeCell ref="A21:A23"/>
    <mergeCell ref="G46:G47"/>
    <mergeCell ref="D30:D31"/>
    <mergeCell ref="G30:G31"/>
    <mergeCell ref="A31:A41"/>
    <mergeCell ref="A43:A57"/>
    <mergeCell ref="G35:G36"/>
    <mergeCell ref="D38:D39"/>
    <mergeCell ref="G38:G39"/>
    <mergeCell ref="D43:D44"/>
    <mergeCell ref="G43:G44"/>
    <mergeCell ref="E46:E47"/>
    <mergeCell ref="E57:E58"/>
    <mergeCell ref="G60:G61"/>
    <mergeCell ref="D63:D64"/>
    <mergeCell ref="G63:G64"/>
    <mergeCell ref="E66:E67"/>
    <mergeCell ref="E60:E61"/>
    <mergeCell ref="E63:E64"/>
    <mergeCell ref="E71:E72"/>
    <mergeCell ref="E74:E75"/>
    <mergeCell ref="D74:D75"/>
    <mergeCell ref="G74:G75"/>
    <mergeCell ref="A12:A19"/>
    <mergeCell ref="D66:D67"/>
    <mergeCell ref="G66:G67"/>
    <mergeCell ref="D71:D72"/>
    <mergeCell ref="G71:G72"/>
    <mergeCell ref="D57:D58"/>
    <mergeCell ref="G57:G58"/>
    <mergeCell ref="D60:D61"/>
    <mergeCell ref="E30:E31"/>
    <mergeCell ref="E35:E36"/>
    <mergeCell ref="E38:E39"/>
    <mergeCell ref="E43:E44"/>
  </mergeCells>
  <dataValidations count="2">
    <dataValidation type="whole" allowBlank="1" showErrorMessage="1" errorTitle="Dato no Válido" error="Por favor ingrese el dato correcto, entre 0 y 100." promptTitle="Impacto Organizacional" prompt="Ingrese un porcentaje de Impacto" sqref="I6:I7 I9:I11 I13:I14 I16:I17 I19 I26 I28 I30:I31 I33 I38:I39 I41 I43:I44 I71 I57 I60 I69 I63 I21:I24 I35 I46 I49:I51 I53:I55 I66 I74" xr:uid="{E2EB9384-4AC9-4B96-98C0-4CB37EAC7173}">
      <formula1>0</formula1>
      <formula2>100</formula2>
    </dataValidation>
    <dataValidation type="whole" allowBlank="1" showErrorMessage="1" errorTitle="Dato no Válido" error="Por favor ingrese el dato correcto, entre 0 y 100." promptTitle="Implementación Organizacion" prompt="Ingrese un porcentaje de Impacto" sqref="I4" xr:uid="{482A7B75-39A4-454C-8597-1136EEB0F844}">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Mensaje" error="Debe seleccionar un elemento de la lista" promptTitle="Evaluación Implementación" prompt="Calificación en la Implementación" xr:uid="{00000000-0002-0000-0200-000000000000}">
          <x14:formula1>
            <xm:f>Calificación!$A$1:$A$4</xm:f>
          </x14:formula1>
          <xm:sqref>E4 E6 E9 E13 E16 E26 E28 E33 E41 E53 E55 E69 E30 E35 E38 E43 E46 E49 E57 E60 E63 E66 E71 E74 E19 E21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98"/>
  <sheetViews>
    <sheetView topLeftCell="C1" workbookViewId="0">
      <selection activeCell="E10" sqref="E10"/>
    </sheetView>
  </sheetViews>
  <sheetFormatPr baseColWidth="10" defaultColWidth="11.42578125" defaultRowHeight="15" x14ac:dyDescent="0.25"/>
  <cols>
    <col min="1" max="1" width="45" customWidth="1"/>
    <col min="2" max="2" width="11.42578125" customWidth="1"/>
    <col min="3" max="3" width="2.85546875" style="3" customWidth="1"/>
    <col min="4" max="4" width="78.7109375" customWidth="1"/>
    <col min="5" max="5" width="15.28515625" customWidth="1"/>
    <col min="6" max="6" width="2.42578125" customWidth="1"/>
    <col min="7" max="7" width="25.7109375" customWidth="1"/>
    <col min="8" max="8" width="2.42578125" customWidth="1"/>
    <col min="9" max="9" width="14.85546875" customWidth="1"/>
  </cols>
  <sheetData>
    <row r="1" spans="1:9" x14ac:dyDescent="0.25">
      <c r="A1" s="4" t="s">
        <v>71</v>
      </c>
      <c r="D1" s="4" t="s">
        <v>71</v>
      </c>
    </row>
    <row r="2" spans="1:9" ht="60" x14ac:dyDescent="0.25">
      <c r="C2" s="19">
        <v>1</v>
      </c>
      <c r="D2" s="6" t="s">
        <v>72</v>
      </c>
      <c r="E2" s="1" t="s">
        <v>6</v>
      </c>
      <c r="G2" s="1" t="s">
        <v>7</v>
      </c>
      <c r="I2" s="23" t="s">
        <v>8</v>
      </c>
    </row>
    <row r="3" spans="1:9" ht="15" customHeight="1" x14ac:dyDescent="0.25">
      <c r="A3" s="29" t="s">
        <v>73</v>
      </c>
      <c r="D3" s="6"/>
    </row>
    <row r="4" spans="1:9" ht="30" x14ac:dyDescent="0.25">
      <c r="A4" s="29"/>
      <c r="C4" s="3" t="s">
        <v>10</v>
      </c>
      <c r="D4" s="2" t="s">
        <v>74</v>
      </c>
      <c r="E4" s="5" t="s">
        <v>0</v>
      </c>
      <c r="G4" s="5"/>
      <c r="I4" s="24">
        <f>VLOOKUP(E4,Calificación!A1:B4,2,FALSE)</f>
        <v>0</v>
      </c>
    </row>
    <row r="5" spans="1:9" x14ac:dyDescent="0.25">
      <c r="A5" s="29"/>
    </row>
    <row r="6" spans="1:9" ht="30" x14ac:dyDescent="0.25">
      <c r="A6" s="29"/>
      <c r="C6" s="3" t="s">
        <v>12</v>
      </c>
      <c r="D6" s="8" t="s">
        <v>75</v>
      </c>
      <c r="E6" s="9" t="s">
        <v>0</v>
      </c>
      <c r="G6" s="10"/>
      <c r="I6" s="17">
        <f>VLOOKUP(E6,Calificación!A1:B4,2,FALSE)</f>
        <v>0</v>
      </c>
    </row>
    <row r="7" spans="1:9" x14ac:dyDescent="0.25">
      <c r="A7" s="29"/>
      <c r="D7" s="8"/>
    </row>
    <row r="8" spans="1:9" ht="30" x14ac:dyDescent="0.25">
      <c r="A8" s="29"/>
      <c r="C8" s="3" t="s">
        <v>14</v>
      </c>
      <c r="D8" s="2" t="s">
        <v>76</v>
      </c>
      <c r="E8" s="9" t="s">
        <v>0</v>
      </c>
      <c r="G8" s="10"/>
      <c r="I8" s="17">
        <f>VLOOKUP(E8,Calificación!A1:B4,2,FALSE)</f>
        <v>0</v>
      </c>
    </row>
    <row r="9" spans="1:9" x14ac:dyDescent="0.25">
      <c r="A9" s="8"/>
    </row>
    <row r="10" spans="1:9" ht="30" customHeight="1" x14ac:dyDescent="0.25">
      <c r="A10" s="29" t="s">
        <v>77</v>
      </c>
      <c r="C10" s="3" t="s">
        <v>78</v>
      </c>
      <c r="D10" s="13" t="s">
        <v>79</v>
      </c>
      <c r="E10" s="9" t="s">
        <v>0</v>
      </c>
      <c r="G10" s="10"/>
      <c r="I10" s="17">
        <f>VLOOKUP(E10,Calificación!A1:B4,2,FALSE)</f>
        <v>0</v>
      </c>
    </row>
    <row r="11" spans="1:9" x14ac:dyDescent="0.25">
      <c r="A11" s="29"/>
      <c r="D11" s="13"/>
    </row>
    <row r="12" spans="1:9" ht="29.25" customHeight="1" x14ac:dyDescent="0.25">
      <c r="A12" s="29"/>
      <c r="C12" s="3" t="s">
        <v>19</v>
      </c>
      <c r="D12" s="13" t="s">
        <v>80</v>
      </c>
      <c r="E12" s="9" t="s">
        <v>0</v>
      </c>
      <c r="G12" s="10"/>
      <c r="I12" s="17">
        <f>VLOOKUP(E12,Calificación!A1:B4,2,FALSE)</f>
        <v>0</v>
      </c>
    </row>
    <row r="13" spans="1:9" x14ac:dyDescent="0.25">
      <c r="A13" s="29"/>
      <c r="D13" s="13"/>
    </row>
    <row r="14" spans="1:9" ht="28.5" customHeight="1" x14ac:dyDescent="0.25">
      <c r="A14" s="29"/>
      <c r="C14" s="3" t="s">
        <v>32</v>
      </c>
      <c r="D14" s="14" t="s">
        <v>81</v>
      </c>
      <c r="E14" s="9" t="s">
        <v>0</v>
      </c>
      <c r="G14" s="10"/>
      <c r="I14" s="17">
        <f>VLOOKUP(E14,Calificación!A1:B4,2,FALSE)</f>
        <v>0</v>
      </c>
    </row>
    <row r="15" spans="1:9" x14ac:dyDescent="0.25">
      <c r="A15" s="29"/>
    </row>
    <row r="16" spans="1:9" ht="32.25" customHeight="1" x14ac:dyDescent="0.25">
      <c r="A16" s="29"/>
      <c r="C16" s="3" t="s">
        <v>34</v>
      </c>
      <c r="D16" s="14" t="s">
        <v>82</v>
      </c>
      <c r="E16" s="9" t="s">
        <v>0</v>
      </c>
      <c r="G16" s="10"/>
      <c r="I16" s="17">
        <f>VLOOKUP(E16,Calificación!A1:B4,2,FALSE)</f>
        <v>0</v>
      </c>
    </row>
    <row r="17" spans="1:9" x14ac:dyDescent="0.25">
      <c r="A17" s="29"/>
      <c r="D17" s="14"/>
    </row>
    <row r="18" spans="1:9" x14ac:dyDescent="0.25">
      <c r="A18" s="29"/>
      <c r="C18" s="19">
        <v>2</v>
      </c>
      <c r="D18" s="11" t="s">
        <v>83</v>
      </c>
    </row>
    <row r="19" spans="1:9" x14ac:dyDescent="0.25">
      <c r="A19" s="8"/>
      <c r="D19" s="11"/>
    </row>
    <row r="20" spans="1:9" ht="60" x14ac:dyDescent="0.25">
      <c r="A20" s="28" t="s">
        <v>84</v>
      </c>
      <c r="C20" s="3" t="s">
        <v>10</v>
      </c>
      <c r="D20" s="14" t="s">
        <v>85</v>
      </c>
      <c r="E20" s="9" t="s">
        <v>0</v>
      </c>
      <c r="G20" s="10"/>
      <c r="I20" s="17">
        <f>VLOOKUP(E20,Calificación!A1:B4,2,FALSE)</f>
        <v>0</v>
      </c>
    </row>
    <row r="21" spans="1:9" x14ac:dyDescent="0.25">
      <c r="A21" s="28"/>
      <c r="D21" s="14"/>
    </row>
    <row r="22" spans="1:9" x14ac:dyDescent="0.25">
      <c r="A22" s="28"/>
      <c r="C22" s="3" t="s">
        <v>12</v>
      </c>
      <c r="D22" t="s">
        <v>86</v>
      </c>
      <c r="E22" s="5" t="s">
        <v>0</v>
      </c>
      <c r="G22" s="5"/>
      <c r="I22" s="17">
        <f>VLOOKUP(E22,Calificación!A1:B4,2,FALSE)</f>
        <v>0</v>
      </c>
    </row>
    <row r="23" spans="1:9" x14ac:dyDescent="0.25">
      <c r="A23" s="2"/>
    </row>
    <row r="24" spans="1:9" x14ac:dyDescent="0.25">
      <c r="A24" s="3" t="s">
        <v>87</v>
      </c>
      <c r="C24" s="3" t="s">
        <v>14</v>
      </c>
      <c r="D24" s="15" t="s">
        <v>88</v>
      </c>
      <c r="E24" s="5" t="s">
        <v>0</v>
      </c>
      <c r="G24" s="5"/>
      <c r="I24" s="17">
        <f>VLOOKUP(E24,Calificación!A1:B4,2,FALSE)</f>
        <v>0</v>
      </c>
    </row>
    <row r="25" spans="1:9" x14ac:dyDescent="0.25">
      <c r="A25" s="3" t="s">
        <v>89</v>
      </c>
      <c r="D25" s="15"/>
    </row>
    <row r="26" spans="1:9" ht="30" x14ac:dyDescent="0.25">
      <c r="A26" s="3" t="s">
        <v>30</v>
      </c>
      <c r="C26" s="3" t="s">
        <v>17</v>
      </c>
      <c r="D26" s="15" t="s">
        <v>90</v>
      </c>
      <c r="E26" s="20" t="s">
        <v>0</v>
      </c>
      <c r="G26" s="5"/>
      <c r="I26" s="17">
        <f>VLOOKUP(E26,Calificación!A1:B4,2,FALSE)</f>
        <v>0</v>
      </c>
    </row>
    <row r="27" spans="1:9" x14ac:dyDescent="0.25">
      <c r="D27" s="15"/>
    </row>
    <row r="28" spans="1:9" ht="15" customHeight="1" x14ac:dyDescent="0.25">
      <c r="C28" s="3" t="s">
        <v>19</v>
      </c>
      <c r="D28" t="s">
        <v>91</v>
      </c>
      <c r="E28" s="5" t="s">
        <v>0</v>
      </c>
      <c r="G28" s="5"/>
      <c r="I28" s="17">
        <f>VLOOKUP(E28,Calificación!A1:B4,2,FALSE)</f>
        <v>0</v>
      </c>
    </row>
    <row r="30" spans="1:9" ht="30" customHeight="1" x14ac:dyDescent="0.25">
      <c r="A30" s="29" t="s">
        <v>92</v>
      </c>
      <c r="C30" s="3" t="s">
        <v>32</v>
      </c>
      <c r="D30" s="16" t="s">
        <v>93</v>
      </c>
      <c r="E30" s="20" t="s">
        <v>0</v>
      </c>
      <c r="G30" s="5"/>
      <c r="I30" s="17">
        <f>VLOOKUP(E30,Calificación!A1:B4,2,FALSE)</f>
        <v>0</v>
      </c>
    </row>
    <row r="31" spans="1:9" x14ac:dyDescent="0.25">
      <c r="A31" s="29"/>
      <c r="D31" s="16"/>
    </row>
    <row r="32" spans="1:9" ht="30" x14ac:dyDescent="0.25">
      <c r="A32" s="29"/>
      <c r="C32" s="3" t="s">
        <v>34</v>
      </c>
      <c r="D32" s="16" t="s">
        <v>94</v>
      </c>
      <c r="E32" s="20" t="s">
        <v>0</v>
      </c>
      <c r="G32" s="5"/>
      <c r="I32" s="17">
        <f>VLOOKUP(E32,Calificación!A1:B4,2,FALSE)</f>
        <v>0</v>
      </c>
    </row>
    <row r="33" spans="1:9" x14ac:dyDescent="0.25">
      <c r="A33" s="29"/>
    </row>
    <row r="34" spans="1:9" x14ac:dyDescent="0.25">
      <c r="A34" s="29"/>
      <c r="C34" s="3" t="s">
        <v>36</v>
      </c>
      <c r="D34" t="s">
        <v>95</v>
      </c>
      <c r="E34" s="20" t="s">
        <v>0</v>
      </c>
      <c r="G34" s="5"/>
      <c r="I34" s="17">
        <f>VLOOKUP(E34,Calificación!A1:B4,2,FALSE)</f>
        <v>0</v>
      </c>
    </row>
    <row r="35" spans="1:9" x14ac:dyDescent="0.25">
      <c r="A35" s="29"/>
    </row>
    <row r="36" spans="1:9" ht="30" x14ac:dyDescent="0.25">
      <c r="A36" s="29"/>
      <c r="C36" s="3" t="s">
        <v>38</v>
      </c>
      <c r="D36" s="2" t="s">
        <v>96</v>
      </c>
      <c r="E36" s="17" t="s">
        <v>0</v>
      </c>
      <c r="G36" s="5"/>
      <c r="I36" s="17">
        <f>VLOOKUP(E36,Calificación!A1:B4,2,FALSE)</f>
        <v>0</v>
      </c>
    </row>
    <row r="37" spans="1:9" x14ac:dyDescent="0.25">
      <c r="A37" s="29"/>
    </row>
    <row r="38" spans="1:9" x14ac:dyDescent="0.25">
      <c r="A38" s="29"/>
      <c r="C38" s="3">
        <v>3</v>
      </c>
      <c r="D38" s="6" t="s">
        <v>97</v>
      </c>
    </row>
    <row r="39" spans="1:9" x14ac:dyDescent="0.25">
      <c r="A39" s="29"/>
      <c r="D39" s="6"/>
    </row>
    <row r="40" spans="1:9" ht="30" x14ac:dyDescent="0.25">
      <c r="A40" s="29"/>
      <c r="C40" s="3" t="s">
        <v>10</v>
      </c>
      <c r="D40" s="2" t="s">
        <v>98</v>
      </c>
      <c r="E40" s="5" t="s">
        <v>0</v>
      </c>
      <c r="G40" s="5"/>
      <c r="I40" s="17">
        <f>VLOOKUP(E40,Calificación!$A$1:$B$4,2,FALSE)</f>
        <v>0</v>
      </c>
    </row>
    <row r="41" spans="1:9" x14ac:dyDescent="0.25">
      <c r="A41" s="29"/>
    </row>
    <row r="42" spans="1:9" x14ac:dyDescent="0.25">
      <c r="A42" s="29"/>
      <c r="C42" s="3" t="s">
        <v>12</v>
      </c>
      <c r="D42" t="s">
        <v>99</v>
      </c>
      <c r="E42" s="20" t="s">
        <v>0</v>
      </c>
      <c r="G42" s="5"/>
      <c r="I42" s="17">
        <f>VLOOKUP(E42,Calificación!$A$1:$B$4,2,FALSE)</f>
        <v>0</v>
      </c>
    </row>
    <row r="43" spans="1:9" x14ac:dyDescent="0.25">
      <c r="A43" s="8"/>
    </row>
    <row r="44" spans="1:9" ht="30" customHeight="1" x14ac:dyDescent="0.25">
      <c r="A44" s="29" t="s">
        <v>100</v>
      </c>
      <c r="C44" s="3" t="s">
        <v>14</v>
      </c>
      <c r="D44" s="2" t="s">
        <v>101</v>
      </c>
      <c r="E44" s="20" t="s">
        <v>0</v>
      </c>
      <c r="G44" s="5"/>
      <c r="I44" s="17">
        <f>VLOOKUP(E44,Calificación!$A$1:$B$4,2,FALSE)</f>
        <v>0</v>
      </c>
    </row>
    <row r="45" spans="1:9" x14ac:dyDescent="0.25">
      <c r="A45" s="29"/>
    </row>
    <row r="46" spans="1:9" ht="30" x14ac:dyDescent="0.25">
      <c r="A46" s="29"/>
      <c r="C46" s="3" t="s">
        <v>17</v>
      </c>
      <c r="D46" s="2" t="s">
        <v>102</v>
      </c>
      <c r="E46" s="20" t="s">
        <v>0</v>
      </c>
      <c r="G46" s="5"/>
      <c r="I46" s="17">
        <f>VLOOKUP(E46,Calificación!$A$1:$B$4,2,FALSE)</f>
        <v>0</v>
      </c>
    </row>
    <row r="47" spans="1:9" x14ac:dyDescent="0.25">
      <c r="A47" s="29"/>
    </row>
    <row r="48" spans="1:9" ht="30" x14ac:dyDescent="0.25">
      <c r="A48" s="29"/>
      <c r="C48" s="3" t="s">
        <v>19</v>
      </c>
      <c r="D48" s="15" t="s">
        <v>103</v>
      </c>
      <c r="E48" s="5" t="s">
        <v>0</v>
      </c>
      <c r="G48" s="5"/>
      <c r="I48" s="17">
        <f>VLOOKUP(E48,Calificación!$A$1:$B$4,2,FALSE)</f>
        <v>0</v>
      </c>
    </row>
    <row r="49" spans="1:9" x14ac:dyDescent="0.25">
      <c r="A49" s="29"/>
      <c r="D49" s="15"/>
    </row>
    <row r="50" spans="1:9" ht="30" x14ac:dyDescent="0.25">
      <c r="A50" s="29"/>
      <c r="C50" s="3" t="s">
        <v>32</v>
      </c>
      <c r="D50" s="15" t="s">
        <v>104</v>
      </c>
      <c r="E50" s="5" t="s">
        <v>0</v>
      </c>
      <c r="G50" s="5"/>
      <c r="I50" s="17">
        <f>VLOOKUP(E50,Calificación!$A$1:$B$4,2,FALSE)</f>
        <v>0</v>
      </c>
    </row>
    <row r="51" spans="1:9" x14ac:dyDescent="0.25">
      <c r="A51" s="29"/>
      <c r="D51" s="15"/>
    </row>
    <row r="52" spans="1:9" ht="30" x14ac:dyDescent="0.25">
      <c r="A52" s="29"/>
      <c r="C52" s="3" t="s">
        <v>34</v>
      </c>
      <c r="D52" s="2" t="s">
        <v>105</v>
      </c>
      <c r="E52" s="20" t="s">
        <v>0</v>
      </c>
      <c r="G52" s="5"/>
      <c r="I52" s="17">
        <f>VLOOKUP(E52,Calificación!$A$1:$B$4,2,FALSE)</f>
        <v>0</v>
      </c>
    </row>
    <row r="53" spans="1:9" x14ac:dyDescent="0.25">
      <c r="A53" s="29"/>
    </row>
    <row r="54" spans="1:9" ht="30" x14ac:dyDescent="0.25">
      <c r="A54" s="29"/>
      <c r="C54" s="3" t="s">
        <v>36</v>
      </c>
      <c r="D54" s="2" t="s">
        <v>106</v>
      </c>
      <c r="E54" s="20" t="s">
        <v>0</v>
      </c>
      <c r="G54" s="5"/>
      <c r="I54" s="17">
        <f>VLOOKUP(E54,Calificación!$A$1:$B$4,2,FALSE)</f>
        <v>0</v>
      </c>
    </row>
    <row r="55" spans="1:9" x14ac:dyDescent="0.25">
      <c r="A55" s="29"/>
    </row>
    <row r="56" spans="1:9" ht="45" x14ac:dyDescent="0.25">
      <c r="A56" s="29"/>
      <c r="C56" s="3" t="s">
        <v>38</v>
      </c>
      <c r="D56" s="2" t="s">
        <v>107</v>
      </c>
      <c r="E56" s="20" t="s">
        <v>0</v>
      </c>
      <c r="G56" s="5"/>
      <c r="I56" s="17">
        <f>VLOOKUP(E56,Calificación!$A$1:$B$4,2,FALSE)</f>
        <v>0</v>
      </c>
    </row>
    <row r="57" spans="1:9" x14ac:dyDescent="0.25">
      <c r="A57" s="8"/>
      <c r="D57" s="28"/>
    </row>
    <row r="58" spans="1:9" x14ac:dyDescent="0.25">
      <c r="A58" s="8"/>
      <c r="D58" s="28"/>
    </row>
    <row r="59" spans="1:9" x14ac:dyDescent="0.25">
      <c r="A59" s="8"/>
    </row>
    <row r="60" spans="1:9" x14ac:dyDescent="0.25">
      <c r="A60" s="8"/>
      <c r="D60" s="28"/>
    </row>
    <row r="61" spans="1:9" x14ac:dyDescent="0.25">
      <c r="A61" s="8"/>
      <c r="D61" s="28"/>
    </row>
    <row r="62" spans="1:9" x14ac:dyDescent="0.25">
      <c r="A62" s="8"/>
    </row>
    <row r="63" spans="1:9" x14ac:dyDescent="0.25">
      <c r="A63" s="8"/>
    </row>
    <row r="64" spans="1:9" x14ac:dyDescent="0.25">
      <c r="A64" s="8"/>
    </row>
    <row r="65" spans="1:4" x14ac:dyDescent="0.25">
      <c r="A65" s="8"/>
      <c r="D65" s="28"/>
    </row>
    <row r="66" spans="1:4" x14ac:dyDescent="0.25">
      <c r="A66" s="8"/>
      <c r="D66" s="28"/>
    </row>
    <row r="67" spans="1:4" x14ac:dyDescent="0.25">
      <c r="A67" s="8"/>
    </row>
    <row r="68" spans="1:4" x14ac:dyDescent="0.25">
      <c r="A68" s="8"/>
      <c r="D68" s="28"/>
    </row>
    <row r="69" spans="1:4" x14ac:dyDescent="0.25">
      <c r="A69" s="8"/>
      <c r="D69" s="28"/>
    </row>
    <row r="70" spans="1:4" x14ac:dyDescent="0.25">
      <c r="A70" s="8"/>
    </row>
    <row r="71" spans="1:4" x14ac:dyDescent="0.25">
      <c r="A71" s="8"/>
      <c r="D71" s="28"/>
    </row>
    <row r="72" spans="1:4" x14ac:dyDescent="0.25">
      <c r="A72" s="8"/>
      <c r="D72" s="28"/>
    </row>
    <row r="73" spans="1:4" x14ac:dyDescent="0.25">
      <c r="A73" s="8"/>
    </row>
    <row r="74" spans="1:4" x14ac:dyDescent="0.25">
      <c r="A74" s="8"/>
      <c r="D74" s="6"/>
    </row>
    <row r="80" spans="1:4" x14ac:dyDescent="0.25">
      <c r="D80" s="28"/>
    </row>
    <row r="81" spans="4:4" x14ac:dyDescent="0.25">
      <c r="D81" s="28"/>
    </row>
    <row r="83" spans="4:4" x14ac:dyDescent="0.25">
      <c r="D83" s="28"/>
    </row>
    <row r="84" spans="4:4" x14ac:dyDescent="0.25">
      <c r="D84" s="28"/>
    </row>
    <row r="86" spans="4:4" x14ac:dyDescent="0.25">
      <c r="D86" s="28"/>
    </row>
    <row r="87" spans="4:4" x14ac:dyDescent="0.25">
      <c r="D87" s="28"/>
    </row>
    <row r="89" spans="4:4" x14ac:dyDescent="0.25">
      <c r="D89" s="28"/>
    </row>
    <row r="90" spans="4:4" x14ac:dyDescent="0.25">
      <c r="D90" s="28"/>
    </row>
    <row r="94" spans="4:4" x14ac:dyDescent="0.25">
      <c r="D94" s="28"/>
    </row>
    <row r="95" spans="4:4" x14ac:dyDescent="0.25">
      <c r="D95" s="28"/>
    </row>
    <row r="97" spans="4:4" x14ac:dyDescent="0.25">
      <c r="D97" s="28"/>
    </row>
    <row r="98" spans="4:4" x14ac:dyDescent="0.25">
      <c r="D98" s="28"/>
    </row>
  </sheetData>
  <mergeCells count="16">
    <mergeCell ref="A3:A8"/>
    <mergeCell ref="A10:A18"/>
    <mergeCell ref="A30:A42"/>
    <mergeCell ref="A20:A22"/>
    <mergeCell ref="D80:D81"/>
    <mergeCell ref="D65:D66"/>
    <mergeCell ref="D68:D69"/>
    <mergeCell ref="D57:D58"/>
    <mergeCell ref="D60:D61"/>
    <mergeCell ref="A44:A56"/>
    <mergeCell ref="D86:D87"/>
    <mergeCell ref="D71:D72"/>
    <mergeCell ref="D97:D98"/>
    <mergeCell ref="D89:D90"/>
    <mergeCell ref="D94:D95"/>
    <mergeCell ref="D83:D84"/>
  </mergeCells>
  <dataValidations xWindow="649" yWindow="529" count="2">
    <dataValidation type="whole" allowBlank="1" showErrorMessage="1" errorTitle="Dato no Válido" error="Por favor ingrese el dato correcto, entre 0 y 100." promptTitle="Implementación Organizacion" prompt="Ingrese un porcentaje de Impacto" sqref="I4" xr:uid="{435BC411-4D5A-4D86-9F04-CD3C1F697D61}">
      <formula1>0</formula1>
      <formula2>100</formula2>
    </dataValidation>
    <dataValidation type="whole" allowBlank="1" showErrorMessage="1" errorTitle="Dato no Válido" error="Por favor ingrese el dato correcto, entre 0 y 100." promptTitle="Impacto Organizacional" prompt="Ingrese un porcentaje de Impacto" sqref="I6:I8 I10 I12 I14 I20 I22 I24 I26 I30 I32 I34 I44 I46 I48 I52 I54 I16:I17 I28 I36 I40:I42 I50 I56 I38" xr:uid="{7273B338-DC47-427D-9530-4DE5AB863AF4}">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649" yWindow="529" count="1">
        <x14:dataValidation type="list" allowBlank="1" showInputMessage="1" showErrorMessage="1" errorTitle="Mensaje" error="Debe seleccionar un elemento de la lista" promptTitle="Evaluación Implementación" prompt="Calificación en la Implementación" xr:uid="{00000000-0002-0000-0300-000000000000}">
          <x14:formula1>
            <xm:f>Calificación!$A$1:$A$4</xm:f>
          </x14:formula1>
          <xm:sqref>E4 E6 E14 E16 E22 E24 E28 E36 E48 E50 E26 E12 E34 E32 E42 E52 E20 E8 E10 E30 E40 E44 E46 E54 E56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I106"/>
  <sheetViews>
    <sheetView topLeftCell="C1" workbookViewId="0">
      <selection activeCell="E72" sqref="E72"/>
    </sheetView>
  </sheetViews>
  <sheetFormatPr baseColWidth="10" defaultColWidth="11.42578125" defaultRowHeight="15" x14ac:dyDescent="0.25"/>
  <cols>
    <col min="1" max="1" width="45" customWidth="1"/>
    <col min="2" max="2" width="11.42578125" customWidth="1"/>
    <col min="3" max="3" width="2.85546875" customWidth="1"/>
    <col min="4" max="4" width="78.7109375" customWidth="1"/>
    <col min="6" max="6" width="2.42578125" customWidth="1"/>
    <col min="7" max="7" width="25.7109375" customWidth="1"/>
    <col min="8" max="8" width="2.42578125" customWidth="1"/>
    <col min="9" max="9" width="14.85546875" customWidth="1"/>
  </cols>
  <sheetData>
    <row r="1" spans="1:9" x14ac:dyDescent="0.25">
      <c r="A1" s="4" t="s">
        <v>108</v>
      </c>
      <c r="D1" s="4" t="s">
        <v>108</v>
      </c>
    </row>
    <row r="2" spans="1:9" ht="60" x14ac:dyDescent="0.25">
      <c r="C2">
        <v>1</v>
      </c>
      <c r="D2" s="6" t="s">
        <v>109</v>
      </c>
      <c r="E2" s="1" t="s">
        <v>6</v>
      </c>
      <c r="G2" s="1" t="s">
        <v>7</v>
      </c>
      <c r="I2" s="23" t="s">
        <v>8</v>
      </c>
    </row>
    <row r="3" spans="1:9" ht="15" customHeight="1" x14ac:dyDescent="0.25">
      <c r="A3" s="29" t="s">
        <v>110</v>
      </c>
      <c r="D3" s="6"/>
    </row>
    <row r="4" spans="1:9" ht="60" x14ac:dyDescent="0.25">
      <c r="A4" s="29"/>
      <c r="C4" t="s">
        <v>10</v>
      </c>
      <c r="D4" s="2" t="s">
        <v>111</v>
      </c>
      <c r="E4" s="5" t="s">
        <v>0</v>
      </c>
      <c r="G4" s="5"/>
      <c r="I4" s="24">
        <f>VLOOKUP(E4,Calificación!A1:B4,2,FALSE)</f>
        <v>0</v>
      </c>
    </row>
    <row r="5" spans="1:9" x14ac:dyDescent="0.25">
      <c r="A5" s="29"/>
    </row>
    <row r="6" spans="1:9" ht="30" x14ac:dyDescent="0.25">
      <c r="A6" s="29"/>
      <c r="C6" t="s">
        <v>12</v>
      </c>
      <c r="D6" s="2" t="s">
        <v>112</v>
      </c>
      <c r="E6" s="20" t="s">
        <v>0</v>
      </c>
      <c r="G6" s="5"/>
      <c r="I6" s="17">
        <f>VLOOKUP(E6,Calificación!A1:B4,2,FALSE)</f>
        <v>0</v>
      </c>
    </row>
    <row r="7" spans="1:9" x14ac:dyDescent="0.25">
      <c r="A7" s="29"/>
      <c r="D7" s="3"/>
    </row>
    <row r="8" spans="1:9" ht="45" customHeight="1" x14ac:dyDescent="0.25">
      <c r="A8" s="29" t="s">
        <v>113</v>
      </c>
      <c r="C8" t="s">
        <v>14</v>
      </c>
      <c r="D8" s="2" t="s">
        <v>114</v>
      </c>
      <c r="E8" s="20" t="s">
        <v>0</v>
      </c>
      <c r="G8" s="5"/>
      <c r="I8" s="17">
        <f>VLOOKUP(E8,Calificación!A1:B4,2,FALSE)</f>
        <v>0</v>
      </c>
    </row>
    <row r="9" spans="1:9" ht="15" customHeight="1" x14ac:dyDescent="0.25">
      <c r="A9" s="29"/>
    </row>
    <row r="10" spans="1:9" ht="45" x14ac:dyDescent="0.25">
      <c r="A10" s="29"/>
      <c r="C10" t="s">
        <v>17</v>
      </c>
      <c r="D10" s="13" t="s">
        <v>115</v>
      </c>
      <c r="E10" s="20" t="s">
        <v>0</v>
      </c>
      <c r="G10" s="5"/>
      <c r="I10" s="17">
        <f>VLOOKUP(E10,Calificación!A1:B4,2,FALSE)</f>
        <v>0</v>
      </c>
    </row>
    <row r="11" spans="1:9" x14ac:dyDescent="0.25">
      <c r="A11" s="29"/>
      <c r="D11" s="13"/>
    </row>
    <row r="12" spans="1:9" ht="30" x14ac:dyDescent="0.25">
      <c r="A12" s="29"/>
      <c r="C12" t="s">
        <v>19</v>
      </c>
      <c r="D12" s="13" t="s">
        <v>116</v>
      </c>
      <c r="E12" s="20" t="s">
        <v>0</v>
      </c>
      <c r="G12" s="5"/>
      <c r="I12" s="17">
        <f>VLOOKUP(E12,Calificación!A1:B4,2,FALSE)</f>
        <v>0</v>
      </c>
    </row>
    <row r="13" spans="1:9" ht="15" customHeight="1" x14ac:dyDescent="0.25">
      <c r="A13" s="29"/>
      <c r="D13" s="13"/>
    </row>
    <row r="14" spans="1:9" ht="15" customHeight="1" x14ac:dyDescent="0.25">
      <c r="A14" s="29"/>
      <c r="C14" t="s">
        <v>32</v>
      </c>
      <c r="D14" t="s">
        <v>117</v>
      </c>
      <c r="E14" s="20" t="s">
        <v>0</v>
      </c>
      <c r="G14" s="5"/>
      <c r="I14" s="17">
        <f>VLOOKUP(E14,Calificación!A1:B4,2,FALSE)</f>
        <v>0</v>
      </c>
    </row>
    <row r="15" spans="1:9" x14ac:dyDescent="0.25">
      <c r="A15" s="29"/>
    </row>
    <row r="16" spans="1:9" ht="15" customHeight="1" x14ac:dyDescent="0.25">
      <c r="A16" s="29"/>
      <c r="C16" t="s">
        <v>34</v>
      </c>
      <c r="D16" s="14" t="s">
        <v>118</v>
      </c>
      <c r="E16" s="20" t="s">
        <v>0</v>
      </c>
      <c r="G16" s="5"/>
      <c r="I16" s="17">
        <f>VLOOKUP(E16,Calificación!A1:B4,2,FALSE)</f>
        <v>0</v>
      </c>
    </row>
    <row r="17" spans="1:9" x14ac:dyDescent="0.25">
      <c r="A17" s="29"/>
      <c r="D17" s="14"/>
    </row>
    <row r="18" spans="1:9" ht="30" x14ac:dyDescent="0.25">
      <c r="A18" s="29"/>
      <c r="C18" t="s">
        <v>36</v>
      </c>
      <c r="D18" s="14" t="s">
        <v>119</v>
      </c>
      <c r="E18" s="20" t="s">
        <v>0</v>
      </c>
      <c r="G18" s="5"/>
      <c r="I18" s="17">
        <f>VLOOKUP(E18,Calificación!A1:B4,2,FALSE)</f>
        <v>0</v>
      </c>
    </row>
    <row r="19" spans="1:9" x14ac:dyDescent="0.25">
      <c r="A19" s="29"/>
      <c r="D19" s="14"/>
    </row>
    <row r="20" spans="1:9" ht="30" x14ac:dyDescent="0.25">
      <c r="A20" s="29"/>
      <c r="C20" t="s">
        <v>38</v>
      </c>
      <c r="D20" s="14" t="s">
        <v>120</v>
      </c>
      <c r="E20" s="20" t="s">
        <v>0</v>
      </c>
      <c r="G20" s="5"/>
      <c r="I20" s="17">
        <f>VLOOKUP(E20,Calificación!A1:B4,2,FALSE)</f>
        <v>0</v>
      </c>
    </row>
    <row r="21" spans="1:9" x14ac:dyDescent="0.25">
      <c r="A21" s="28" t="s">
        <v>121</v>
      </c>
      <c r="D21" s="14"/>
    </row>
    <row r="22" spans="1:9" x14ac:dyDescent="0.25">
      <c r="A22" s="28"/>
      <c r="C22" t="s">
        <v>40</v>
      </c>
      <c r="D22" t="s">
        <v>122</v>
      </c>
      <c r="E22" s="20" t="s">
        <v>0</v>
      </c>
      <c r="G22" s="5"/>
      <c r="I22" s="17">
        <f>VLOOKUP(E22,Calificación!A1:B4,2,FALSE)</f>
        <v>0</v>
      </c>
    </row>
    <row r="23" spans="1:9" x14ac:dyDescent="0.25">
      <c r="A23" s="28"/>
    </row>
    <row r="24" spans="1:9" x14ac:dyDescent="0.25">
      <c r="A24" s="2"/>
      <c r="C24">
        <v>2</v>
      </c>
      <c r="D24" s="12" t="s">
        <v>123</v>
      </c>
    </row>
    <row r="25" spans="1:9" x14ac:dyDescent="0.25">
      <c r="A25" s="3" t="s">
        <v>124</v>
      </c>
      <c r="D25" s="12"/>
    </row>
    <row r="26" spans="1:9" ht="60" x14ac:dyDescent="0.25">
      <c r="A26" s="18" t="s">
        <v>125</v>
      </c>
      <c r="C26" t="s">
        <v>10</v>
      </c>
      <c r="D26" s="21" t="s">
        <v>126</v>
      </c>
      <c r="E26" s="20" t="s">
        <v>0</v>
      </c>
      <c r="G26" s="5"/>
      <c r="I26" s="17">
        <f>VLOOKUP(E26,Calificación!A1:B4,2,FALSE)</f>
        <v>0</v>
      </c>
    </row>
    <row r="27" spans="1:9" x14ac:dyDescent="0.25">
      <c r="A27" s="3" t="s">
        <v>30</v>
      </c>
      <c r="D27" s="15"/>
    </row>
    <row r="28" spans="1:9" ht="30" x14ac:dyDescent="0.25">
      <c r="C28" t="s">
        <v>12</v>
      </c>
      <c r="D28" s="2" t="s">
        <v>127</v>
      </c>
      <c r="E28" s="20" t="s">
        <v>0</v>
      </c>
      <c r="G28" s="5"/>
      <c r="I28" s="17">
        <f>VLOOKUP(E28,Calificación!A1:B4,2,FALSE)</f>
        <v>0</v>
      </c>
    </row>
    <row r="29" spans="1:9" ht="15" customHeight="1" x14ac:dyDescent="0.25">
      <c r="A29" s="29" t="s">
        <v>128</v>
      </c>
    </row>
    <row r="30" spans="1:9" ht="45" x14ac:dyDescent="0.25">
      <c r="A30" s="29"/>
      <c r="C30" t="s">
        <v>14</v>
      </c>
      <c r="D30" s="16" t="s">
        <v>129</v>
      </c>
      <c r="E30" s="20" t="s">
        <v>0</v>
      </c>
      <c r="G30" s="5"/>
      <c r="I30" s="17">
        <f>VLOOKUP(E30,Calificación!A1:B4,2,FALSE)</f>
        <v>0</v>
      </c>
    </row>
    <row r="31" spans="1:9" ht="15" customHeight="1" x14ac:dyDescent="0.25">
      <c r="A31" s="29"/>
      <c r="D31" s="16"/>
    </row>
    <row r="32" spans="1:9" ht="30" x14ac:dyDescent="0.25">
      <c r="A32" s="29"/>
      <c r="C32" t="s">
        <v>17</v>
      </c>
      <c r="D32" s="16" t="s">
        <v>130</v>
      </c>
      <c r="E32" s="20" t="s">
        <v>0</v>
      </c>
      <c r="G32" s="5"/>
      <c r="I32" s="17">
        <f>VLOOKUP(E32,Calificación!A1:B4,2,FALSE)</f>
        <v>0</v>
      </c>
    </row>
    <row r="33" spans="1:9" x14ac:dyDescent="0.25">
      <c r="A33" s="29"/>
      <c r="D33" s="16"/>
    </row>
    <row r="34" spans="1:9" ht="45" x14ac:dyDescent="0.25">
      <c r="A34" s="29"/>
      <c r="C34" t="s">
        <v>19</v>
      </c>
      <c r="D34" s="2" t="s">
        <v>131</v>
      </c>
      <c r="E34" s="20" t="s">
        <v>0</v>
      </c>
      <c r="G34" s="5"/>
      <c r="I34" s="17">
        <f>VLOOKUP(E34,Calificación!A1:B4,2,FALSE)</f>
        <v>0</v>
      </c>
    </row>
    <row r="35" spans="1:9" x14ac:dyDescent="0.25">
      <c r="A35" s="29"/>
    </row>
    <row r="36" spans="1:9" x14ac:dyDescent="0.25">
      <c r="A36" s="29"/>
      <c r="C36" t="s">
        <v>32</v>
      </c>
      <c r="D36" t="s">
        <v>132</v>
      </c>
      <c r="E36" s="20" t="s">
        <v>0</v>
      </c>
      <c r="G36" s="5"/>
      <c r="I36" s="17">
        <f>VLOOKUP(E36,Calificación!A1:B4,2,FALSE)</f>
        <v>0</v>
      </c>
    </row>
    <row r="37" spans="1:9" x14ac:dyDescent="0.25">
      <c r="A37" s="29"/>
    </row>
    <row r="38" spans="1:9" x14ac:dyDescent="0.25">
      <c r="A38" s="29"/>
      <c r="C38" t="s">
        <v>34</v>
      </c>
      <c r="D38" t="s">
        <v>133</v>
      </c>
      <c r="E38" s="20" t="s">
        <v>0</v>
      </c>
      <c r="G38" s="5"/>
      <c r="I38" s="17">
        <f>VLOOKUP(E38,Calificación!$A$1:$B$4,2,FALSE)</f>
        <v>0</v>
      </c>
    </row>
    <row r="39" spans="1:9" x14ac:dyDescent="0.25">
      <c r="A39" s="29"/>
    </row>
    <row r="40" spans="1:9" ht="30" x14ac:dyDescent="0.25">
      <c r="A40" s="3"/>
      <c r="C40" t="s">
        <v>36</v>
      </c>
      <c r="D40" s="2" t="s">
        <v>134</v>
      </c>
      <c r="E40" s="20" t="s">
        <v>0</v>
      </c>
      <c r="G40" s="5"/>
      <c r="I40" s="17">
        <f>VLOOKUP(E40,Calificación!$A$1:$B$4,2,FALSE)</f>
        <v>0</v>
      </c>
    </row>
    <row r="41" spans="1:9" x14ac:dyDescent="0.25">
      <c r="A41" s="29" t="s">
        <v>135</v>
      </c>
    </row>
    <row r="42" spans="1:9" ht="30" x14ac:dyDescent="0.25">
      <c r="A42" s="29"/>
      <c r="C42" t="s">
        <v>136</v>
      </c>
      <c r="D42" s="2" t="s">
        <v>137</v>
      </c>
      <c r="E42" s="20" t="s">
        <v>0</v>
      </c>
      <c r="G42" s="5"/>
      <c r="I42" s="17">
        <f>VLOOKUP(E42,Calificación!$A$1:$B$4,2,FALSE)</f>
        <v>0</v>
      </c>
    </row>
    <row r="43" spans="1:9" x14ac:dyDescent="0.25">
      <c r="A43" s="29"/>
    </row>
    <row r="44" spans="1:9" ht="30" x14ac:dyDescent="0.25">
      <c r="A44" s="29"/>
      <c r="C44" t="s">
        <v>138</v>
      </c>
      <c r="D44" s="2" t="s">
        <v>139</v>
      </c>
      <c r="E44" s="20" t="s">
        <v>0</v>
      </c>
      <c r="G44" s="5"/>
      <c r="I44" s="17">
        <f>VLOOKUP(E44,Calificación!$A$1:$B$4,2,FALSE)</f>
        <v>0</v>
      </c>
    </row>
    <row r="45" spans="1:9" x14ac:dyDescent="0.25">
      <c r="A45" s="29"/>
    </row>
    <row r="46" spans="1:9" ht="30" x14ac:dyDescent="0.25">
      <c r="A46" s="29"/>
      <c r="C46" t="s">
        <v>140</v>
      </c>
      <c r="D46" s="2" t="s">
        <v>141</v>
      </c>
      <c r="E46" s="20" t="s">
        <v>0</v>
      </c>
      <c r="G46" s="5"/>
      <c r="I46" s="17">
        <f>VLOOKUP(E46,Calificación!$A$1:$B$4,2,FALSE)</f>
        <v>0</v>
      </c>
    </row>
    <row r="47" spans="1:9" x14ac:dyDescent="0.25">
      <c r="A47" s="29"/>
    </row>
    <row r="48" spans="1:9" ht="30" x14ac:dyDescent="0.25">
      <c r="A48" s="29"/>
      <c r="C48" t="s">
        <v>142</v>
      </c>
      <c r="D48" s="15" t="s">
        <v>143</v>
      </c>
      <c r="E48" s="20" t="s">
        <v>0</v>
      </c>
      <c r="G48" s="5"/>
      <c r="I48" s="17">
        <f>VLOOKUP(E48,Calificación!$A$1:$B$4,2,FALSE)</f>
        <v>0</v>
      </c>
    </row>
    <row r="49" spans="1:9" x14ac:dyDescent="0.25">
      <c r="A49" s="29"/>
      <c r="D49" s="15"/>
    </row>
    <row r="50" spans="1:9" ht="30" x14ac:dyDescent="0.25">
      <c r="A50" s="29"/>
      <c r="C50" t="s">
        <v>144</v>
      </c>
      <c r="D50" s="15" t="s">
        <v>145</v>
      </c>
      <c r="E50" s="20" t="s">
        <v>0</v>
      </c>
      <c r="G50" s="5"/>
      <c r="I50" s="17">
        <f>VLOOKUP(E50,Calificación!$A$1:$B$4,2,FALSE)</f>
        <v>0</v>
      </c>
    </row>
    <row r="51" spans="1:9" x14ac:dyDescent="0.25">
      <c r="A51" s="29"/>
      <c r="D51" s="15"/>
    </row>
    <row r="52" spans="1:9" ht="30.75" customHeight="1" x14ac:dyDescent="0.25">
      <c r="A52" s="29"/>
      <c r="C52" t="s">
        <v>146</v>
      </c>
      <c r="D52" s="2" t="s">
        <v>147</v>
      </c>
      <c r="E52" s="20" t="s">
        <v>0</v>
      </c>
      <c r="G52" s="5"/>
      <c r="I52" s="17">
        <f>VLOOKUP(E52,Calificación!$A$1:$B$4,2,FALSE)</f>
        <v>0</v>
      </c>
    </row>
    <row r="53" spans="1:9" x14ac:dyDescent="0.25">
      <c r="A53" s="3"/>
    </row>
    <row r="54" spans="1:9" x14ac:dyDescent="0.25">
      <c r="A54" s="3"/>
      <c r="C54" s="6">
        <v>3</v>
      </c>
      <c r="D54" s="6" t="s">
        <v>97</v>
      </c>
    </row>
    <row r="55" spans="1:9" x14ac:dyDescent="0.25">
      <c r="A55" s="3"/>
      <c r="D55" s="6"/>
    </row>
    <row r="56" spans="1:9" ht="30" x14ac:dyDescent="0.25">
      <c r="A56" s="3"/>
      <c r="C56" t="s">
        <v>148</v>
      </c>
      <c r="D56" s="2" t="s">
        <v>149</v>
      </c>
      <c r="E56" s="20" t="s">
        <v>0</v>
      </c>
      <c r="G56" s="5"/>
      <c r="I56" s="17">
        <f>VLOOKUP(E56,Calificación!$A$1:$B$4,2,FALSE)</f>
        <v>0</v>
      </c>
    </row>
    <row r="57" spans="1:9" x14ac:dyDescent="0.25">
      <c r="A57" s="3"/>
    </row>
    <row r="58" spans="1:9" ht="30" x14ac:dyDescent="0.25">
      <c r="A58" s="3"/>
      <c r="C58" t="s">
        <v>150</v>
      </c>
      <c r="D58" s="15" t="s">
        <v>151</v>
      </c>
      <c r="E58" s="20" t="s">
        <v>0</v>
      </c>
      <c r="G58" s="5"/>
      <c r="I58" s="17">
        <f>VLOOKUP(E58,Calificación!$A$1:$B$4,2,FALSE)</f>
        <v>0</v>
      </c>
    </row>
    <row r="59" spans="1:9" x14ac:dyDescent="0.25">
      <c r="A59" s="3"/>
      <c r="D59" s="15"/>
    </row>
    <row r="60" spans="1:9" ht="30" x14ac:dyDescent="0.25">
      <c r="A60" s="3"/>
      <c r="C60" t="s">
        <v>152</v>
      </c>
      <c r="D60" s="15" t="s">
        <v>153</v>
      </c>
      <c r="E60" s="20" t="s">
        <v>0</v>
      </c>
      <c r="G60" s="5"/>
      <c r="I60" s="17">
        <f>VLOOKUP(E60,Calificación!$A$1:$B$4,2,FALSE)</f>
        <v>0</v>
      </c>
    </row>
    <row r="61" spans="1:9" x14ac:dyDescent="0.25">
      <c r="A61" s="3"/>
      <c r="D61" s="15"/>
    </row>
    <row r="62" spans="1:9" ht="30" x14ac:dyDescent="0.25">
      <c r="A62" s="3"/>
      <c r="C62" t="s">
        <v>154</v>
      </c>
      <c r="D62" s="2" t="s">
        <v>155</v>
      </c>
      <c r="E62" s="20" t="s">
        <v>0</v>
      </c>
      <c r="G62" s="5"/>
      <c r="I62" s="17">
        <f>VLOOKUP(E62,Calificación!$A$1:$B$4,2,FALSE)</f>
        <v>0</v>
      </c>
    </row>
    <row r="64" spans="1:9" ht="30" x14ac:dyDescent="0.25">
      <c r="C64" t="s">
        <v>156</v>
      </c>
      <c r="D64" s="15" t="s">
        <v>157</v>
      </c>
      <c r="E64" s="20" t="s">
        <v>0</v>
      </c>
      <c r="G64" s="5"/>
      <c r="I64" s="17">
        <f>VLOOKUP(E64,Calificación!$A$1:$B$4,2,FALSE)</f>
        <v>0</v>
      </c>
    </row>
    <row r="65" spans="3:9" x14ac:dyDescent="0.25">
      <c r="D65" s="15"/>
    </row>
    <row r="66" spans="3:9" ht="30" x14ac:dyDescent="0.25">
      <c r="C66" t="s">
        <v>158</v>
      </c>
      <c r="D66" s="15" t="s">
        <v>159</v>
      </c>
      <c r="E66" s="20" t="s">
        <v>0</v>
      </c>
      <c r="G66" s="5"/>
      <c r="I66" s="17">
        <f>VLOOKUP(E66,Calificación!$A$1:$B$4,2,FALSE)</f>
        <v>0</v>
      </c>
    </row>
    <row r="67" spans="3:9" x14ac:dyDescent="0.25">
      <c r="D67" s="15"/>
    </row>
    <row r="68" spans="3:9" ht="30" x14ac:dyDescent="0.25">
      <c r="C68" t="s">
        <v>160</v>
      </c>
      <c r="D68" s="2" t="s">
        <v>161</v>
      </c>
      <c r="E68" s="20" t="s">
        <v>0</v>
      </c>
      <c r="G68" s="5"/>
      <c r="I68" s="17">
        <f>VLOOKUP(E68,Calificación!$A$1:$B$4,2,FALSE)</f>
        <v>0</v>
      </c>
    </row>
    <row r="70" spans="3:9" ht="30" x14ac:dyDescent="0.25">
      <c r="C70" t="s">
        <v>162</v>
      </c>
      <c r="D70" s="2" t="s">
        <v>163</v>
      </c>
      <c r="E70" s="20" t="s">
        <v>0</v>
      </c>
      <c r="G70" s="5"/>
      <c r="I70" s="17">
        <f>VLOOKUP(E70,Calificación!$A$1:$B$4,2,FALSE)</f>
        <v>0</v>
      </c>
    </row>
    <row r="72" spans="3:9" ht="45" x14ac:dyDescent="0.25">
      <c r="C72" t="s">
        <v>136</v>
      </c>
      <c r="D72" s="2" t="s">
        <v>164</v>
      </c>
      <c r="E72" s="20" t="s">
        <v>0</v>
      </c>
      <c r="G72" s="5"/>
      <c r="I72" s="17">
        <f>VLOOKUP(E72,Calificación!$A$1:$B$4,2,FALSE)</f>
        <v>0</v>
      </c>
    </row>
    <row r="73" spans="3:9" x14ac:dyDescent="0.25">
      <c r="D73" s="28"/>
    </row>
    <row r="74" spans="3:9" x14ac:dyDescent="0.25">
      <c r="D74" s="28"/>
    </row>
    <row r="76" spans="3:9" x14ac:dyDescent="0.25">
      <c r="D76" s="28"/>
    </row>
    <row r="77" spans="3:9" x14ac:dyDescent="0.25">
      <c r="D77" s="28"/>
    </row>
    <row r="79" spans="3:9" x14ac:dyDescent="0.25">
      <c r="D79" s="28"/>
    </row>
    <row r="80" spans="3:9" x14ac:dyDescent="0.25">
      <c r="D80" s="28"/>
    </row>
    <row r="82" spans="4:4" x14ac:dyDescent="0.25">
      <c r="D82" s="6"/>
    </row>
    <row r="88" spans="4:4" x14ac:dyDescent="0.25">
      <c r="D88" s="28"/>
    </row>
    <row r="89" spans="4:4" x14ac:dyDescent="0.25">
      <c r="D89" s="28"/>
    </row>
    <row r="91" spans="4:4" x14ac:dyDescent="0.25">
      <c r="D91" s="28"/>
    </row>
    <row r="92" spans="4:4" x14ac:dyDescent="0.25">
      <c r="D92" s="28"/>
    </row>
    <row r="94" spans="4:4" x14ac:dyDescent="0.25">
      <c r="D94" s="28"/>
    </row>
    <row r="95" spans="4:4" x14ac:dyDescent="0.25">
      <c r="D95" s="28"/>
    </row>
    <row r="97" spans="4:4" x14ac:dyDescent="0.25">
      <c r="D97" s="28"/>
    </row>
    <row r="98" spans="4:4" x14ac:dyDescent="0.25">
      <c r="D98" s="28"/>
    </row>
    <row r="102" spans="4:4" x14ac:dyDescent="0.25">
      <c r="D102" s="28"/>
    </row>
    <row r="103" spans="4:4" x14ac:dyDescent="0.25">
      <c r="D103" s="28"/>
    </row>
    <row r="105" spans="4:4" x14ac:dyDescent="0.25">
      <c r="D105" s="28"/>
    </row>
    <row r="106" spans="4:4" x14ac:dyDescent="0.25">
      <c r="D106" s="28"/>
    </row>
  </sheetData>
  <mergeCells count="14">
    <mergeCell ref="A29:A39"/>
    <mergeCell ref="D73:D74"/>
    <mergeCell ref="D76:D77"/>
    <mergeCell ref="A21:A23"/>
    <mergeCell ref="A3:A7"/>
    <mergeCell ref="A8:A20"/>
    <mergeCell ref="D88:D89"/>
    <mergeCell ref="A41:A52"/>
    <mergeCell ref="D102:D103"/>
    <mergeCell ref="D105:D106"/>
    <mergeCell ref="D94:D95"/>
    <mergeCell ref="D97:D98"/>
    <mergeCell ref="D79:D80"/>
    <mergeCell ref="D91:D92"/>
  </mergeCells>
  <dataValidations count="2">
    <dataValidation type="whole" allowBlank="1" showErrorMessage="1" errorTitle="Dato no Válido" error="Por favor ingrese el dato correcto, entre 0 y 100." promptTitle="Impacto Organizacional" prompt="Ingrese un porcentaje de Impacto" sqref="I6:I8 I10 I12 I14 I20 I22 I26 I30 I32 I34 I42 I44 I46 I50 I52 I16:I18 I28 I36 I38:I40 I48 I56 I58 I60 I62 I64 I66 I68 I70 I72" xr:uid="{DD19F3AD-478D-4A19-9394-70593BF77AA7}">
      <formula1>0</formula1>
      <formula2>100</formula2>
    </dataValidation>
    <dataValidation type="whole" allowBlank="1" showErrorMessage="1" errorTitle="Dato no Válido" error="Por favor ingrese el dato correcto, entre 0 y 100." promptTitle="Implementación Organizacion" prompt="Ingrese un porcentaje de Impacto" sqref="I4" xr:uid="{09D6B709-A816-4351-ACD9-F01267513911}">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Mensaje" error="Debe seleccionar un elemento de la lista" promptTitle="Evaluación Implementación" prompt="Calificación en la Implementación" xr:uid="{00000000-0002-0000-0400-000000000000}">
          <x14:formula1>
            <xm:f>Calificación!$A$1:$A$4</xm:f>
          </x14:formula1>
          <xm:sqref>E4 E6 E8 E10 E12 E14 E16 E18 E20 E22 E26 E28 E30 E32 E34 E36 E38 E40 E42 E44 E46 E48 E50 E52 E56 E58 E60 E62 E64 E66 E68 E70 E72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I70"/>
  <sheetViews>
    <sheetView topLeftCell="B1" workbookViewId="0">
      <selection activeCell="E7" sqref="E7"/>
    </sheetView>
  </sheetViews>
  <sheetFormatPr baseColWidth="10" defaultColWidth="11.42578125" defaultRowHeight="15" x14ac:dyDescent="0.25"/>
  <cols>
    <col min="1" max="1" width="45" customWidth="1"/>
    <col min="2" max="2" width="11.42578125" customWidth="1"/>
    <col min="3" max="3" width="2.85546875" customWidth="1"/>
    <col min="4" max="4" width="78.7109375" customWidth="1"/>
    <col min="6" max="6" width="2.42578125" customWidth="1"/>
    <col min="7" max="7" width="25.7109375" customWidth="1"/>
    <col min="8" max="8" width="2.42578125" customWidth="1"/>
    <col min="9" max="9" width="14.85546875" customWidth="1"/>
  </cols>
  <sheetData>
    <row r="1" spans="1:9" x14ac:dyDescent="0.25">
      <c r="A1" s="4" t="s">
        <v>165</v>
      </c>
      <c r="D1" s="4" t="s">
        <v>165</v>
      </c>
    </row>
    <row r="2" spans="1:9" ht="60" x14ac:dyDescent="0.25">
      <c r="C2" s="6">
        <v>1</v>
      </c>
      <c r="D2" s="6" t="s">
        <v>166</v>
      </c>
      <c r="E2" s="1" t="s">
        <v>6</v>
      </c>
      <c r="G2" s="1" t="s">
        <v>7</v>
      </c>
      <c r="I2" s="23" t="s">
        <v>8</v>
      </c>
    </row>
    <row r="3" spans="1:9" ht="15" customHeight="1" x14ac:dyDescent="0.25">
      <c r="A3" s="29" t="s">
        <v>167</v>
      </c>
      <c r="D3" s="6"/>
    </row>
    <row r="4" spans="1:9" x14ac:dyDescent="0.25">
      <c r="A4" s="29"/>
      <c r="C4" t="s">
        <v>148</v>
      </c>
      <c r="D4" s="2" t="s">
        <v>168</v>
      </c>
      <c r="E4" s="5" t="s">
        <v>0</v>
      </c>
      <c r="G4" s="5"/>
      <c r="I4" s="24">
        <f>VLOOKUP(E4,Calificación!A1:B4,2,FALSE)</f>
        <v>0</v>
      </c>
    </row>
    <row r="5" spans="1:9" x14ac:dyDescent="0.25">
      <c r="A5" s="29"/>
    </row>
    <row r="6" spans="1:9" ht="29.25" customHeight="1" x14ac:dyDescent="0.25">
      <c r="A6" s="29"/>
      <c r="C6" t="s">
        <v>150</v>
      </c>
      <c r="D6" s="8" t="s">
        <v>169</v>
      </c>
      <c r="E6" s="9" t="s">
        <v>0</v>
      </c>
      <c r="G6" s="10"/>
      <c r="I6" s="17">
        <f>VLOOKUP(E6,Calificación!A1:B4,2,FALSE)</f>
        <v>0</v>
      </c>
    </row>
    <row r="7" spans="1:9" x14ac:dyDescent="0.25">
      <c r="A7" s="29"/>
      <c r="D7" s="3"/>
    </row>
    <row r="8" spans="1:9" ht="30" customHeight="1" x14ac:dyDescent="0.25">
      <c r="A8" s="29" t="s">
        <v>170</v>
      </c>
      <c r="C8" t="s">
        <v>152</v>
      </c>
      <c r="D8" s="2" t="s">
        <v>171</v>
      </c>
      <c r="E8" s="9" t="s">
        <v>0</v>
      </c>
      <c r="G8" s="10"/>
      <c r="I8" s="17">
        <f>VLOOKUP(E8,Calificación!A1:B4,2,FALSE)</f>
        <v>0</v>
      </c>
    </row>
    <row r="9" spans="1:9" ht="15" customHeight="1" x14ac:dyDescent="0.25">
      <c r="A9" s="29"/>
    </row>
    <row r="10" spans="1:9" ht="45" x14ac:dyDescent="0.25">
      <c r="A10" s="29"/>
      <c r="C10" t="s">
        <v>154</v>
      </c>
      <c r="D10" s="13" t="s">
        <v>172</v>
      </c>
      <c r="E10" s="9" t="s">
        <v>0</v>
      </c>
      <c r="G10" s="10"/>
      <c r="I10" s="17">
        <f>VLOOKUP(E10,Calificación!A1:B4,2,FALSE)</f>
        <v>0</v>
      </c>
    </row>
    <row r="11" spans="1:9" x14ac:dyDescent="0.25">
      <c r="A11" s="29"/>
      <c r="D11" s="13"/>
    </row>
    <row r="12" spans="1:9" ht="29.25" customHeight="1" x14ac:dyDescent="0.25">
      <c r="A12" s="29"/>
      <c r="C12" t="s">
        <v>156</v>
      </c>
      <c r="D12" s="13" t="s">
        <v>173</v>
      </c>
      <c r="E12" s="9" t="s">
        <v>0</v>
      </c>
      <c r="G12" s="10"/>
      <c r="I12" s="17">
        <f>VLOOKUP(E12,Calificación!A1:B4,2,FALSE)</f>
        <v>0</v>
      </c>
    </row>
    <row r="13" spans="1:9" ht="15" customHeight="1" x14ac:dyDescent="0.25">
      <c r="A13" s="29"/>
      <c r="D13" s="13"/>
    </row>
    <row r="14" spans="1:9" ht="15" customHeight="1" x14ac:dyDescent="0.25">
      <c r="A14" s="29"/>
      <c r="C14">
        <v>2</v>
      </c>
      <c r="D14" s="12" t="s">
        <v>174</v>
      </c>
    </row>
    <row r="15" spans="1:9" x14ac:dyDescent="0.25">
      <c r="A15" s="29"/>
      <c r="D15" s="12"/>
    </row>
    <row r="16" spans="1:9" ht="15" customHeight="1" x14ac:dyDescent="0.25">
      <c r="A16" s="29"/>
      <c r="C16" t="s">
        <v>148</v>
      </c>
      <c r="D16" s="14" t="s">
        <v>175</v>
      </c>
      <c r="E16" s="9" t="s">
        <v>0</v>
      </c>
      <c r="G16" s="10"/>
      <c r="I16" s="17">
        <f>VLOOKUP(E16,Calificación!A1:B4,2,FALSE)</f>
        <v>0</v>
      </c>
    </row>
    <row r="17" spans="1:9" x14ac:dyDescent="0.25">
      <c r="A17" s="29"/>
      <c r="D17" s="15"/>
    </row>
    <row r="18" spans="1:9" ht="45" x14ac:dyDescent="0.25">
      <c r="A18" s="29"/>
      <c r="C18" t="s">
        <v>150</v>
      </c>
      <c r="D18" s="2" t="s">
        <v>176</v>
      </c>
      <c r="E18" s="9" t="s">
        <v>0</v>
      </c>
      <c r="G18" s="10"/>
      <c r="I18" s="17">
        <f>VLOOKUP(E18,Calificación!A1:B4,2,FALSE)</f>
        <v>0</v>
      </c>
    </row>
    <row r="19" spans="1:9" x14ac:dyDescent="0.25">
      <c r="A19" s="29"/>
    </row>
    <row r="20" spans="1:9" ht="30" x14ac:dyDescent="0.25">
      <c r="A20" s="29"/>
      <c r="C20" t="s">
        <v>152</v>
      </c>
      <c r="D20" s="16" t="s">
        <v>177</v>
      </c>
      <c r="E20" s="5" t="s">
        <v>0</v>
      </c>
      <c r="G20" s="5"/>
      <c r="I20" s="17">
        <f>VLOOKUP(E20,Calificación!A1:B4,2,FALSE)</f>
        <v>0</v>
      </c>
    </row>
    <row r="21" spans="1:9" x14ac:dyDescent="0.25">
      <c r="A21" s="28" t="s">
        <v>178</v>
      </c>
      <c r="D21" s="16"/>
    </row>
    <row r="22" spans="1:9" ht="45" x14ac:dyDescent="0.25">
      <c r="A22" s="28"/>
      <c r="C22" t="s">
        <v>154</v>
      </c>
      <c r="D22" s="16" t="s">
        <v>179</v>
      </c>
      <c r="E22" s="9" t="s">
        <v>0</v>
      </c>
      <c r="G22" s="10"/>
      <c r="I22" s="17">
        <f>VLOOKUP(E22,Calificación!A1:B4,2,FALSE)</f>
        <v>0</v>
      </c>
    </row>
    <row r="23" spans="1:9" x14ac:dyDescent="0.25">
      <c r="A23" s="28"/>
      <c r="D23" s="16"/>
    </row>
    <row r="24" spans="1:9" ht="45" x14ac:dyDescent="0.25">
      <c r="A24" s="2"/>
      <c r="C24" t="s">
        <v>156</v>
      </c>
      <c r="D24" s="2" t="s">
        <v>180</v>
      </c>
      <c r="E24" s="9" t="s">
        <v>0</v>
      </c>
      <c r="G24" s="10"/>
      <c r="I24" s="17">
        <f>VLOOKUP(E24,Calificación!A1:B4,2,FALSE)</f>
        <v>0</v>
      </c>
    </row>
    <row r="25" spans="1:9" x14ac:dyDescent="0.25">
      <c r="A25" s="3" t="s">
        <v>181</v>
      </c>
    </row>
    <row r="26" spans="1:9" ht="45" x14ac:dyDescent="0.25">
      <c r="A26" s="3" t="s">
        <v>182</v>
      </c>
      <c r="C26" t="s">
        <v>158</v>
      </c>
      <c r="D26" s="2" t="s">
        <v>183</v>
      </c>
      <c r="E26" s="9" t="s">
        <v>0</v>
      </c>
      <c r="G26" s="10"/>
      <c r="I26" s="17">
        <f>VLOOKUP(E26,Calificación!A1:B4,2,FALSE)</f>
        <v>0</v>
      </c>
    </row>
    <row r="27" spans="1:9" x14ac:dyDescent="0.25">
      <c r="A27" s="3" t="s">
        <v>184</v>
      </c>
    </row>
    <row r="28" spans="1:9" x14ac:dyDescent="0.25">
      <c r="A28" s="3" t="s">
        <v>65</v>
      </c>
      <c r="C28" t="s">
        <v>160</v>
      </c>
      <c r="D28" t="s">
        <v>185</v>
      </c>
      <c r="E28" s="5" t="s">
        <v>0</v>
      </c>
      <c r="G28" s="5"/>
      <c r="I28" s="17">
        <f>VLOOKUP(E28,Calificación!$A$1:$B$4,2,FALSE)</f>
        <v>0</v>
      </c>
    </row>
    <row r="30" spans="1:9" ht="45" customHeight="1" x14ac:dyDescent="0.25">
      <c r="A30" s="29" t="s">
        <v>186</v>
      </c>
      <c r="C30" t="s">
        <v>162</v>
      </c>
      <c r="D30" s="2" t="s">
        <v>187</v>
      </c>
      <c r="E30" s="5" t="s">
        <v>0</v>
      </c>
      <c r="G30" s="5"/>
      <c r="I30" s="17">
        <f>VLOOKUP(E30,Calificación!$A$1:$B$4,2,FALSE)</f>
        <v>0</v>
      </c>
    </row>
    <row r="31" spans="1:9" ht="15" customHeight="1" x14ac:dyDescent="0.25">
      <c r="A31" s="29"/>
    </row>
    <row r="32" spans="1:9" ht="45" x14ac:dyDescent="0.25">
      <c r="A32" s="29"/>
      <c r="C32" t="s">
        <v>136</v>
      </c>
      <c r="D32" s="2" t="s">
        <v>188</v>
      </c>
      <c r="E32" s="9" t="s">
        <v>0</v>
      </c>
      <c r="G32" s="10"/>
      <c r="I32" s="17">
        <f>VLOOKUP(E32,Calificación!$A$1:$B$4,2,FALSE)</f>
        <v>0</v>
      </c>
    </row>
    <row r="33" spans="1:9" x14ac:dyDescent="0.25">
      <c r="A33" s="29"/>
    </row>
    <row r="34" spans="1:9" ht="45" x14ac:dyDescent="0.25">
      <c r="A34" s="29"/>
      <c r="C34" t="s">
        <v>138</v>
      </c>
      <c r="D34" s="2" t="s">
        <v>189</v>
      </c>
      <c r="E34" s="9" t="s">
        <v>0</v>
      </c>
      <c r="G34" s="10"/>
      <c r="I34" s="17">
        <f>VLOOKUP(E34,Calificación!$A$1:$B$4,2,FALSE)</f>
        <v>0</v>
      </c>
    </row>
    <row r="35" spans="1:9" x14ac:dyDescent="0.25">
      <c r="A35" s="29"/>
    </row>
    <row r="36" spans="1:9" ht="45" x14ac:dyDescent="0.25">
      <c r="A36" s="29"/>
      <c r="C36" t="s">
        <v>140</v>
      </c>
      <c r="D36" s="2" t="s">
        <v>190</v>
      </c>
      <c r="E36" s="9" t="s">
        <v>0</v>
      </c>
      <c r="G36" s="10"/>
      <c r="I36" s="17">
        <f>VLOOKUP(E36,Calificación!$A$1:$B$4,2,FALSE)</f>
        <v>0</v>
      </c>
    </row>
    <row r="37" spans="1:9" x14ac:dyDescent="0.25">
      <c r="A37" s="29"/>
    </row>
    <row r="38" spans="1:9" x14ac:dyDescent="0.25">
      <c r="A38" s="29"/>
      <c r="C38" s="6">
        <v>3</v>
      </c>
      <c r="D38" s="6" t="s">
        <v>191</v>
      </c>
    </row>
    <row r="39" spans="1:9" x14ac:dyDescent="0.25">
      <c r="A39" s="29"/>
      <c r="D39" s="6"/>
    </row>
    <row r="40" spans="1:9" ht="30" customHeight="1" x14ac:dyDescent="0.25">
      <c r="A40" s="29"/>
      <c r="C40" t="s">
        <v>148</v>
      </c>
      <c r="D40" s="2" t="s">
        <v>192</v>
      </c>
      <c r="E40" s="9" t="s">
        <v>0</v>
      </c>
      <c r="G40" s="10"/>
      <c r="I40" s="17">
        <f>VLOOKUP(E40,Calificación!$A$1:$B$4,2,FALSE)</f>
        <v>0</v>
      </c>
    </row>
    <row r="41" spans="1:9" x14ac:dyDescent="0.25">
      <c r="A41" s="29"/>
    </row>
    <row r="42" spans="1:9" ht="30.75" customHeight="1" x14ac:dyDescent="0.25">
      <c r="A42" s="8"/>
      <c r="C42" t="s">
        <v>150</v>
      </c>
      <c r="D42" s="15" t="s">
        <v>193</v>
      </c>
      <c r="E42" s="9" t="s">
        <v>0</v>
      </c>
      <c r="G42" s="10"/>
      <c r="I42" s="17">
        <f>VLOOKUP(E42,Calificación!$A$1:$B$4,2,FALSE)</f>
        <v>0</v>
      </c>
    </row>
    <row r="43" spans="1:9" x14ac:dyDescent="0.25">
      <c r="A43" s="8"/>
      <c r="D43" s="15"/>
    </row>
    <row r="44" spans="1:9" ht="45" x14ac:dyDescent="0.25">
      <c r="A44" s="8"/>
      <c r="C44" t="s">
        <v>152</v>
      </c>
      <c r="D44" s="15" t="s">
        <v>194</v>
      </c>
      <c r="E44" s="9" t="s">
        <v>0</v>
      </c>
      <c r="G44" s="10"/>
      <c r="I44" s="17">
        <f>VLOOKUP(E44,Calificación!$A$1:$B$4,2,FALSE)</f>
        <v>0</v>
      </c>
    </row>
    <row r="45" spans="1:9" x14ac:dyDescent="0.25">
      <c r="A45" s="8"/>
      <c r="D45" s="15"/>
    </row>
    <row r="46" spans="1:9" ht="45" x14ac:dyDescent="0.25">
      <c r="A46" s="8"/>
      <c r="C46" t="s">
        <v>154</v>
      </c>
      <c r="D46" s="2" t="s">
        <v>195</v>
      </c>
      <c r="E46" s="9" t="s">
        <v>0</v>
      </c>
      <c r="G46" s="10"/>
      <c r="I46" s="17">
        <f>VLOOKUP(E46,Calificación!$A$1:$B$4,2,FALSE)</f>
        <v>0</v>
      </c>
    </row>
    <row r="47" spans="1:9" x14ac:dyDescent="0.25">
      <c r="A47" s="8"/>
    </row>
    <row r="48" spans="1:9" ht="45" x14ac:dyDescent="0.25">
      <c r="A48" s="8"/>
      <c r="C48" t="s">
        <v>156</v>
      </c>
      <c r="D48" s="15" t="s">
        <v>196</v>
      </c>
      <c r="E48" s="9" t="s">
        <v>0</v>
      </c>
      <c r="G48" s="10"/>
      <c r="I48" s="17">
        <f>VLOOKUP(E48,Calificación!$A$1:$B$4,2,FALSE)</f>
        <v>0</v>
      </c>
    </row>
    <row r="49" spans="1:9" x14ac:dyDescent="0.25">
      <c r="A49" s="8"/>
      <c r="D49" s="15"/>
    </row>
    <row r="50" spans="1:9" ht="45" x14ac:dyDescent="0.25">
      <c r="A50" s="8"/>
      <c r="C50" t="s">
        <v>158</v>
      </c>
      <c r="D50" s="15" t="s">
        <v>197</v>
      </c>
      <c r="E50" s="9" t="s">
        <v>0</v>
      </c>
      <c r="G50" s="10"/>
      <c r="I50" s="17">
        <f>VLOOKUP(E50,Calificación!$A$1:$B$4,2,FALSE)</f>
        <v>0</v>
      </c>
    </row>
    <row r="51" spans="1:9" x14ac:dyDescent="0.25">
      <c r="A51" s="8"/>
      <c r="D51" s="15"/>
    </row>
    <row r="52" spans="1:9" x14ac:dyDescent="0.25">
      <c r="C52">
        <v>4</v>
      </c>
      <c r="D52" s="12" t="s">
        <v>42</v>
      </c>
    </row>
    <row r="53" spans="1:9" x14ac:dyDescent="0.25">
      <c r="D53" s="12"/>
    </row>
    <row r="54" spans="1:9" ht="45" x14ac:dyDescent="0.25">
      <c r="C54" t="s">
        <v>148</v>
      </c>
      <c r="D54" s="14" t="s">
        <v>198</v>
      </c>
      <c r="E54" s="9" t="s">
        <v>0</v>
      </c>
      <c r="G54" s="10"/>
      <c r="I54" s="17">
        <f>VLOOKUP(E54,Calificación!$A$1:$B$4,2,FALSE)</f>
        <v>0</v>
      </c>
    </row>
    <row r="55" spans="1:9" x14ac:dyDescent="0.25">
      <c r="D55" s="15"/>
    </row>
    <row r="56" spans="1:9" ht="45" x14ac:dyDescent="0.25">
      <c r="C56" t="s">
        <v>150</v>
      </c>
      <c r="D56" s="2" t="s">
        <v>199</v>
      </c>
      <c r="E56" s="9" t="s">
        <v>0</v>
      </c>
      <c r="G56" s="10"/>
      <c r="I56" s="17">
        <f>VLOOKUP(E56,Calificación!$A$1:$B$4,2,FALSE)</f>
        <v>0</v>
      </c>
    </row>
    <row r="58" spans="1:9" ht="30" x14ac:dyDescent="0.25">
      <c r="C58" t="s">
        <v>152</v>
      </c>
      <c r="D58" s="16" t="s">
        <v>200</v>
      </c>
      <c r="E58" s="5" t="s">
        <v>0</v>
      </c>
      <c r="G58" s="5"/>
      <c r="I58" s="17">
        <f>VLOOKUP(E58,Calificación!$A$1:$B$4,2,FALSE)</f>
        <v>0</v>
      </c>
    </row>
    <row r="59" spans="1:9" x14ac:dyDescent="0.25">
      <c r="D59" s="16"/>
    </row>
    <row r="60" spans="1:9" ht="45" x14ac:dyDescent="0.25">
      <c r="C60" t="s">
        <v>154</v>
      </c>
      <c r="D60" s="16" t="s">
        <v>201</v>
      </c>
      <c r="E60" s="9" t="s">
        <v>0</v>
      </c>
      <c r="G60" s="10"/>
      <c r="I60" s="17">
        <f>VLOOKUP(E60,Calificación!$A$1:$B$4,2,FALSE)</f>
        <v>0</v>
      </c>
    </row>
    <row r="61" spans="1:9" x14ac:dyDescent="0.25">
      <c r="D61" s="16"/>
    </row>
    <row r="62" spans="1:9" ht="45" x14ac:dyDescent="0.25">
      <c r="C62" t="s">
        <v>156</v>
      </c>
      <c r="D62" s="2" t="s">
        <v>202</v>
      </c>
      <c r="E62" s="9" t="s">
        <v>0</v>
      </c>
      <c r="G62" s="10"/>
      <c r="I62" s="17">
        <f>VLOOKUP(E62,Calificación!$A$1:$B$4,2,FALSE)</f>
        <v>0</v>
      </c>
    </row>
    <row r="64" spans="1:9" ht="45" x14ac:dyDescent="0.25">
      <c r="C64" t="s">
        <v>158</v>
      </c>
      <c r="D64" s="2" t="s">
        <v>203</v>
      </c>
      <c r="E64" s="9" t="s">
        <v>0</v>
      </c>
      <c r="G64" s="10"/>
      <c r="I64" s="17">
        <f>VLOOKUP(E64,Calificación!$A$1:$B$4,2,FALSE)</f>
        <v>0</v>
      </c>
    </row>
    <row r="66" spans="3:9" x14ac:dyDescent="0.25">
      <c r="C66" t="s">
        <v>160</v>
      </c>
      <c r="D66" t="s">
        <v>204</v>
      </c>
      <c r="E66" s="5" t="s">
        <v>0</v>
      </c>
      <c r="G66" s="5"/>
      <c r="I66" s="17">
        <f>VLOOKUP(E66,Calificación!$A$1:$B$4,2,FALSE)</f>
        <v>0</v>
      </c>
    </row>
    <row r="68" spans="3:9" ht="30" x14ac:dyDescent="0.25">
      <c r="C68" t="s">
        <v>162</v>
      </c>
      <c r="D68" s="2" t="s">
        <v>205</v>
      </c>
      <c r="E68" s="5" t="s">
        <v>0</v>
      </c>
      <c r="G68" s="5"/>
      <c r="I68" s="17">
        <f>VLOOKUP(E68,Calificación!$A$1:$B$4,2,FALSE)</f>
        <v>0</v>
      </c>
    </row>
    <row r="70" spans="3:9" ht="45" x14ac:dyDescent="0.25">
      <c r="C70" t="s">
        <v>136</v>
      </c>
      <c r="D70" s="2" t="s">
        <v>206</v>
      </c>
      <c r="E70" s="9" t="s">
        <v>0</v>
      </c>
      <c r="G70" s="10"/>
      <c r="I70" s="17">
        <f>VLOOKUP(E70,Calificación!$A$1:$B$4,2,FALSE)</f>
        <v>0</v>
      </c>
    </row>
  </sheetData>
  <mergeCells count="4">
    <mergeCell ref="A21:A23"/>
    <mergeCell ref="A3:A7"/>
    <mergeCell ref="A8:A20"/>
    <mergeCell ref="A30:A41"/>
  </mergeCells>
  <dataValidations count="2">
    <dataValidation type="whole" allowBlank="1" showErrorMessage="1" errorTitle="Dato no Válido" error="Por favor ingrese el dato correcto, entre 0 y 100." promptTitle="Implementación Organizacion" prompt="Ingrese un porcentaje de Impacto" sqref="I4" xr:uid="{3C79BC57-068A-49FA-9123-1F20219BA9AA}">
      <formula1>0</formula1>
      <formula2>100</formula2>
    </dataValidation>
    <dataValidation type="whole" allowBlank="1" showErrorMessage="1" errorTitle="Dato no Válido" error="Por favor ingrese el dato correcto, entre 0 y 100." promptTitle="Impacto Organizacional" prompt="Ingrese un porcentaje de Impacto" sqref="I6:I8 I10 I12 I16 I20 I22 I24 I32 I34 I36 I18 I26 I28:I30 I40 I42 I44 I46 I48 I50 I64 I56 I58 I60 I66:I68 I54 I62 I70" xr:uid="{F27B1E87-B141-4B26-8BA8-1CB89B82B501}">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Mensaje" error="Debe seleccionar un elemento de la lista" promptTitle="Evaluación Implementación" prompt="Calificación en la Implementación" xr:uid="{00000000-0002-0000-0500-000000000000}">
          <x14:formula1>
            <xm:f>Calificación!$A$1:$A$4</xm:f>
          </x14:formula1>
          <xm:sqref>E4 E6 E40 E12 E20 E28 E30 E16 E18 E22 E24 E26 E32 E34 E36 E8 E10 E42 E44 E46 E48 E50 E58 E66 E68 E54 E56 E60 E62 E64 E70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I72"/>
  <sheetViews>
    <sheetView topLeftCell="C1" workbookViewId="0">
      <selection activeCell="E4" sqref="E4"/>
    </sheetView>
  </sheetViews>
  <sheetFormatPr baseColWidth="10" defaultColWidth="11.42578125" defaultRowHeight="15" x14ac:dyDescent="0.25"/>
  <cols>
    <col min="1" max="1" width="45" customWidth="1"/>
    <col min="2" max="2" width="11.42578125" customWidth="1"/>
    <col min="3" max="3" width="2.85546875" customWidth="1"/>
    <col min="4" max="4" width="78.7109375" customWidth="1"/>
    <col min="6" max="6" width="2.42578125" customWidth="1"/>
    <col min="7" max="7" width="25.7109375" customWidth="1"/>
    <col min="8" max="8" width="2.42578125" customWidth="1"/>
    <col min="9" max="9" width="14.85546875" customWidth="1"/>
  </cols>
  <sheetData>
    <row r="1" spans="1:9" x14ac:dyDescent="0.25">
      <c r="A1" s="4" t="s">
        <v>207</v>
      </c>
      <c r="D1" s="4" t="s">
        <v>207</v>
      </c>
    </row>
    <row r="2" spans="1:9" ht="60" x14ac:dyDescent="0.25">
      <c r="C2">
        <v>1</v>
      </c>
      <c r="D2" s="6" t="s">
        <v>208</v>
      </c>
      <c r="E2" s="1" t="s">
        <v>6</v>
      </c>
      <c r="G2" s="1" t="s">
        <v>7</v>
      </c>
      <c r="I2" s="23" t="s">
        <v>8</v>
      </c>
    </row>
    <row r="3" spans="1:9" ht="15" customHeight="1" x14ac:dyDescent="0.25">
      <c r="A3" s="29" t="s">
        <v>209</v>
      </c>
      <c r="D3" s="6"/>
    </row>
    <row r="4" spans="1:9" ht="45" x14ac:dyDescent="0.25">
      <c r="A4" s="29"/>
      <c r="C4" t="s">
        <v>148</v>
      </c>
      <c r="D4" t="s">
        <v>210</v>
      </c>
      <c r="E4" s="9" t="s">
        <v>0</v>
      </c>
      <c r="G4" s="10"/>
      <c r="I4" s="24">
        <f>VLOOKUP(E4,Calificación!A1:B4,2,FALSE)</f>
        <v>0</v>
      </c>
    </row>
    <row r="5" spans="1:9" x14ac:dyDescent="0.25">
      <c r="A5" s="29"/>
    </row>
    <row r="6" spans="1:9" ht="45" x14ac:dyDescent="0.25">
      <c r="A6" s="29"/>
      <c r="C6" t="s">
        <v>150</v>
      </c>
      <c r="D6" s="8" t="s">
        <v>211</v>
      </c>
      <c r="E6" s="9" t="s">
        <v>0</v>
      </c>
      <c r="G6" s="10"/>
      <c r="I6" s="17">
        <f>VLOOKUP(E6,Calificación!A1:B4,2,FALSE)</f>
        <v>0</v>
      </c>
    </row>
    <row r="7" spans="1:9" x14ac:dyDescent="0.25">
      <c r="A7" s="29"/>
      <c r="D7" s="3"/>
    </row>
    <row r="8" spans="1:9" ht="45" x14ac:dyDescent="0.25">
      <c r="A8" s="29"/>
      <c r="C8" t="s">
        <v>152</v>
      </c>
      <c r="D8" s="2" t="s">
        <v>212</v>
      </c>
      <c r="E8" s="9" t="s">
        <v>0</v>
      </c>
      <c r="G8" s="10"/>
      <c r="I8" s="17">
        <f>VLOOKUP(E8,Calificación!A1:B4,2,FALSE)</f>
        <v>0</v>
      </c>
    </row>
    <row r="9" spans="1:9" ht="15" customHeight="1" x14ac:dyDescent="0.25">
      <c r="A9" s="29" t="s">
        <v>213</v>
      </c>
    </row>
    <row r="10" spans="1:9" ht="45" x14ac:dyDescent="0.25">
      <c r="A10" s="29"/>
      <c r="C10" t="s">
        <v>154</v>
      </c>
      <c r="D10" s="13" t="s">
        <v>214</v>
      </c>
      <c r="E10" s="9" t="s">
        <v>0</v>
      </c>
      <c r="G10" s="10"/>
      <c r="I10" s="17">
        <f>VLOOKUP(E10,Calificación!A1:B4,2,FALSE)</f>
        <v>0</v>
      </c>
    </row>
    <row r="11" spans="1:9" x14ac:dyDescent="0.25">
      <c r="A11" s="29"/>
      <c r="D11" s="13"/>
    </row>
    <row r="12" spans="1:9" ht="15" customHeight="1" x14ac:dyDescent="0.25">
      <c r="A12" s="29"/>
      <c r="C12" t="s">
        <v>156</v>
      </c>
      <c r="D12" s="13" t="s">
        <v>215</v>
      </c>
      <c r="E12" s="9" t="s">
        <v>0</v>
      </c>
      <c r="G12" s="10"/>
      <c r="I12" s="17">
        <f>VLOOKUP(E12,Calificación!A1:B4,2,FALSE)</f>
        <v>0</v>
      </c>
    </row>
    <row r="13" spans="1:9" ht="15" customHeight="1" x14ac:dyDescent="0.25">
      <c r="A13" s="29"/>
      <c r="D13" s="13"/>
    </row>
    <row r="14" spans="1:9" ht="45" x14ac:dyDescent="0.25">
      <c r="A14" s="29"/>
      <c r="C14" t="s">
        <v>158</v>
      </c>
      <c r="D14" s="2" t="s">
        <v>216</v>
      </c>
      <c r="E14" s="9" t="s">
        <v>0</v>
      </c>
      <c r="G14" s="10"/>
      <c r="I14" s="17">
        <f>VLOOKUP(E14,Calificación!A1:B4,2,FALSE)</f>
        <v>0</v>
      </c>
    </row>
    <row r="15" spans="1:9" x14ac:dyDescent="0.25">
      <c r="A15" s="29"/>
    </row>
    <row r="16" spans="1:9" ht="45" x14ac:dyDescent="0.25">
      <c r="A16" s="28" t="s">
        <v>217</v>
      </c>
      <c r="C16" t="s">
        <v>160</v>
      </c>
      <c r="D16" s="14" t="s">
        <v>218</v>
      </c>
      <c r="E16" s="9" t="s">
        <v>0</v>
      </c>
      <c r="G16" s="10"/>
      <c r="I16" s="17">
        <f>VLOOKUP(E16,Calificación!A1:B4,2,FALSE)</f>
        <v>0</v>
      </c>
    </row>
    <row r="17" spans="1:9" x14ac:dyDescent="0.25">
      <c r="A17" s="28"/>
      <c r="D17" s="14"/>
    </row>
    <row r="18" spans="1:9" ht="45" x14ac:dyDescent="0.25">
      <c r="A18" s="28"/>
      <c r="C18" t="s">
        <v>162</v>
      </c>
      <c r="D18" s="14" t="s">
        <v>219</v>
      </c>
      <c r="E18" s="9" t="s">
        <v>0</v>
      </c>
      <c r="G18" s="10"/>
      <c r="I18" s="17">
        <f>VLOOKUP(E18,Calificación!A1:B4,2,FALSE)</f>
        <v>0</v>
      </c>
    </row>
    <row r="19" spans="1:9" x14ac:dyDescent="0.25">
      <c r="A19" s="2"/>
      <c r="D19" s="14"/>
    </row>
    <row r="20" spans="1:9" ht="45" x14ac:dyDescent="0.25">
      <c r="A20" s="3" t="s">
        <v>208</v>
      </c>
      <c r="C20" t="s">
        <v>136</v>
      </c>
      <c r="D20" s="14" t="s">
        <v>220</v>
      </c>
      <c r="E20" s="9" t="s">
        <v>0</v>
      </c>
      <c r="G20" s="10"/>
      <c r="I20" s="17">
        <f>VLOOKUP(E20,Calificación!A1:B4,2,FALSE)</f>
        <v>0</v>
      </c>
    </row>
    <row r="21" spans="1:9" x14ac:dyDescent="0.25">
      <c r="A21" s="3" t="s">
        <v>221</v>
      </c>
      <c r="D21" s="14"/>
    </row>
    <row r="22" spans="1:9" ht="45" x14ac:dyDescent="0.25">
      <c r="A22" s="3"/>
      <c r="C22" t="s">
        <v>138</v>
      </c>
      <c r="D22" t="s">
        <v>222</v>
      </c>
      <c r="E22" s="9" t="s">
        <v>0</v>
      </c>
      <c r="G22" s="10"/>
      <c r="I22" s="17">
        <f>VLOOKUP(E22,Calificación!A1:B4,2,FALSE)</f>
        <v>0</v>
      </c>
    </row>
    <row r="23" spans="1:9" ht="15" customHeight="1" x14ac:dyDescent="0.25">
      <c r="A23" s="29" t="s">
        <v>223</v>
      </c>
    </row>
    <row r="24" spans="1:9" ht="45" x14ac:dyDescent="0.25">
      <c r="A24" s="29"/>
      <c r="C24" t="s">
        <v>140</v>
      </c>
      <c r="D24" s="15" t="s">
        <v>224</v>
      </c>
      <c r="E24" s="9" t="s">
        <v>0</v>
      </c>
      <c r="G24" s="10"/>
      <c r="I24" s="17">
        <f>VLOOKUP(E24,Calificación!$A$1:$B$4,2,FALSE)</f>
        <v>0</v>
      </c>
    </row>
    <row r="25" spans="1:9" x14ac:dyDescent="0.25">
      <c r="A25" s="29"/>
      <c r="D25" s="15"/>
    </row>
    <row r="26" spans="1:9" ht="45" x14ac:dyDescent="0.25">
      <c r="A26" s="29"/>
      <c r="C26" t="s">
        <v>142</v>
      </c>
      <c r="D26" s="15" t="s">
        <v>225</v>
      </c>
      <c r="E26" s="9" t="s">
        <v>0</v>
      </c>
      <c r="G26" s="10"/>
      <c r="I26" s="17">
        <f>VLOOKUP(E26,Calificación!$A$1:$B$4,2,FALSE)</f>
        <v>0</v>
      </c>
    </row>
    <row r="27" spans="1:9" x14ac:dyDescent="0.25">
      <c r="A27" s="29"/>
      <c r="D27" s="15"/>
    </row>
    <row r="28" spans="1:9" ht="15" customHeight="1" x14ac:dyDescent="0.25">
      <c r="A28" s="29"/>
      <c r="C28">
        <v>2</v>
      </c>
      <c r="D28" s="6" t="s">
        <v>97</v>
      </c>
    </row>
    <row r="29" spans="1:9" x14ac:dyDescent="0.25">
      <c r="A29" s="29"/>
    </row>
    <row r="30" spans="1:9" ht="45" x14ac:dyDescent="0.25">
      <c r="A30" s="29"/>
      <c r="C30" t="s">
        <v>148</v>
      </c>
      <c r="D30" s="16" t="s">
        <v>226</v>
      </c>
      <c r="E30" s="9" t="s">
        <v>0</v>
      </c>
      <c r="G30" s="10"/>
      <c r="I30" s="17">
        <f>VLOOKUP(E30,Calificación!$A$1:$B$4,2,FALSE)</f>
        <v>0</v>
      </c>
    </row>
    <row r="31" spans="1:9" ht="15" customHeight="1" x14ac:dyDescent="0.25">
      <c r="A31" s="29"/>
      <c r="D31" s="16"/>
    </row>
    <row r="32" spans="1:9" ht="45" x14ac:dyDescent="0.25">
      <c r="A32" s="29"/>
      <c r="C32" t="s">
        <v>150</v>
      </c>
      <c r="D32" s="16" t="s">
        <v>227</v>
      </c>
      <c r="E32" s="9" t="s">
        <v>0</v>
      </c>
      <c r="G32" s="10"/>
      <c r="I32" s="17">
        <f>VLOOKUP(E32,Calificación!$A$1:$B$4,2,FALSE)</f>
        <v>0</v>
      </c>
    </row>
    <row r="33" spans="1:9" x14ac:dyDescent="0.25">
      <c r="A33" s="29"/>
      <c r="D33" s="16"/>
    </row>
    <row r="34" spans="1:9" ht="45" x14ac:dyDescent="0.25">
      <c r="A34" s="29"/>
      <c r="C34" t="s">
        <v>152</v>
      </c>
      <c r="D34" s="2" t="s">
        <v>228</v>
      </c>
      <c r="E34" s="9" t="s">
        <v>0</v>
      </c>
      <c r="G34" s="10"/>
      <c r="I34" s="17">
        <f>VLOOKUP(E34,Calificación!$A$1:$B$4,2,FALSE)</f>
        <v>0</v>
      </c>
    </row>
    <row r="35" spans="1:9" x14ac:dyDescent="0.25">
      <c r="A35" s="29"/>
    </row>
    <row r="36" spans="1:9" ht="45" x14ac:dyDescent="0.25">
      <c r="A36" s="29"/>
      <c r="C36" t="s">
        <v>154</v>
      </c>
      <c r="D36" s="2" t="s">
        <v>229</v>
      </c>
      <c r="E36" s="9" t="s">
        <v>0</v>
      </c>
      <c r="G36" s="10"/>
      <c r="I36" s="17">
        <f>VLOOKUP(E36,Calificación!$A$1:$B$4,2,FALSE)</f>
        <v>0</v>
      </c>
    </row>
    <row r="37" spans="1:9" x14ac:dyDescent="0.25">
      <c r="A37" s="29"/>
    </row>
    <row r="38" spans="1:9" ht="45" x14ac:dyDescent="0.25">
      <c r="A38" s="29"/>
      <c r="C38" t="s">
        <v>156</v>
      </c>
      <c r="D38" s="2" t="s">
        <v>230</v>
      </c>
      <c r="E38" s="9" t="s">
        <v>0</v>
      </c>
      <c r="G38" s="10"/>
      <c r="I38" s="17">
        <f>VLOOKUP(E38,Calificación!$A$1:$B$4,2,FALSE)</f>
        <v>0</v>
      </c>
    </row>
    <row r="39" spans="1:9" x14ac:dyDescent="0.25">
      <c r="A39" s="29"/>
      <c r="D39" s="6"/>
    </row>
    <row r="40" spans="1:9" ht="45" x14ac:dyDescent="0.25">
      <c r="A40" s="29"/>
      <c r="C40" t="s">
        <v>158</v>
      </c>
      <c r="D40" s="2" t="s">
        <v>231</v>
      </c>
      <c r="E40" s="9" t="s">
        <v>0</v>
      </c>
      <c r="G40" s="10"/>
      <c r="I40" s="17">
        <f>VLOOKUP(E40,Calificación!$A$1:$B$4,2,FALSE)</f>
        <v>0</v>
      </c>
    </row>
    <row r="41" spans="1:9" x14ac:dyDescent="0.25">
      <c r="A41" s="29"/>
    </row>
    <row r="42" spans="1:9" ht="45" x14ac:dyDescent="0.25">
      <c r="A42" s="29"/>
      <c r="C42" t="s">
        <v>160</v>
      </c>
      <c r="D42" s="2" t="s">
        <v>232</v>
      </c>
      <c r="E42" s="9" t="s">
        <v>0</v>
      </c>
      <c r="G42" s="10"/>
      <c r="I42" s="17">
        <f>VLOOKUP(E42,Calificación!$A$1:$B$4,2,FALSE)</f>
        <v>0</v>
      </c>
    </row>
    <row r="43" spans="1:9" x14ac:dyDescent="0.25">
      <c r="A43" s="29"/>
    </row>
    <row r="44" spans="1:9" ht="45" x14ac:dyDescent="0.25">
      <c r="A44" s="29"/>
      <c r="C44" t="s">
        <v>162</v>
      </c>
      <c r="D44" s="2" t="s">
        <v>233</v>
      </c>
      <c r="E44" s="9" t="s">
        <v>0</v>
      </c>
      <c r="G44" s="10"/>
      <c r="I44" s="17">
        <f>VLOOKUP(E44,Calificación!$A$1:$B$4,2,FALSE)</f>
        <v>0</v>
      </c>
    </row>
    <row r="45" spans="1:9" x14ac:dyDescent="0.25">
      <c r="A45" s="29"/>
    </row>
    <row r="46" spans="1:9" ht="29.25" customHeight="1" x14ac:dyDescent="0.25">
      <c r="A46" s="29"/>
      <c r="C46" t="s">
        <v>136</v>
      </c>
      <c r="D46" s="2" t="s">
        <v>234</v>
      </c>
      <c r="E46" s="9" t="s">
        <v>0</v>
      </c>
      <c r="G46" s="10"/>
      <c r="I46" s="17">
        <f>VLOOKUP(E46,Calificación!$A$1:$B$4,2,FALSE)</f>
        <v>0</v>
      </c>
    </row>
    <row r="47" spans="1:9" x14ac:dyDescent="0.25">
      <c r="A47" s="29"/>
    </row>
    <row r="48" spans="1:9" ht="45" x14ac:dyDescent="0.25">
      <c r="A48" s="29"/>
      <c r="C48" t="s">
        <v>138</v>
      </c>
      <c r="D48" s="2" t="s">
        <v>235</v>
      </c>
      <c r="E48" s="9" t="s">
        <v>0</v>
      </c>
      <c r="G48" s="10"/>
      <c r="I48" s="17">
        <f>VLOOKUP(E48,Calificación!$A$1:$B$4,2,FALSE)</f>
        <v>0</v>
      </c>
    </row>
    <row r="49" spans="1:4" x14ac:dyDescent="0.25">
      <c r="A49" s="8"/>
      <c r="D49" s="15"/>
    </row>
    <row r="50" spans="1:4" x14ac:dyDescent="0.25">
      <c r="A50" s="8"/>
    </row>
    <row r="51" spans="1:4" x14ac:dyDescent="0.25">
      <c r="A51" s="8"/>
    </row>
    <row r="52" spans="1:4" x14ac:dyDescent="0.25">
      <c r="A52" s="8"/>
    </row>
    <row r="53" spans="1:4" x14ac:dyDescent="0.25">
      <c r="A53" s="8"/>
    </row>
    <row r="54" spans="1:4" x14ac:dyDescent="0.25">
      <c r="A54" s="8"/>
      <c r="D54" s="28"/>
    </row>
    <row r="55" spans="1:4" x14ac:dyDescent="0.25">
      <c r="A55" s="8"/>
      <c r="D55" s="28"/>
    </row>
    <row r="56" spans="1:4" x14ac:dyDescent="0.25">
      <c r="A56" s="8"/>
    </row>
    <row r="57" spans="1:4" x14ac:dyDescent="0.25">
      <c r="A57" s="8"/>
      <c r="D57" s="28"/>
    </row>
    <row r="58" spans="1:4" x14ac:dyDescent="0.25">
      <c r="A58" s="8"/>
      <c r="D58" s="28"/>
    </row>
    <row r="59" spans="1:4" x14ac:dyDescent="0.25">
      <c r="A59" s="8"/>
    </row>
    <row r="60" spans="1:4" x14ac:dyDescent="0.25">
      <c r="A60" s="8"/>
      <c r="D60" s="28"/>
    </row>
    <row r="61" spans="1:4" x14ac:dyDescent="0.25">
      <c r="A61" s="8"/>
      <c r="D61" s="28"/>
    </row>
    <row r="62" spans="1:4" x14ac:dyDescent="0.25">
      <c r="A62" s="8"/>
    </row>
    <row r="63" spans="1:4" x14ac:dyDescent="0.25">
      <c r="A63" s="8"/>
      <c r="D63" s="28"/>
    </row>
    <row r="64" spans="1:4" x14ac:dyDescent="0.25">
      <c r="A64" s="8"/>
      <c r="D64" s="28"/>
    </row>
    <row r="65" spans="1:4" x14ac:dyDescent="0.25">
      <c r="A65" s="8"/>
    </row>
    <row r="66" spans="1:4" x14ac:dyDescent="0.25">
      <c r="A66" s="8"/>
    </row>
    <row r="67" spans="1:4" x14ac:dyDescent="0.25">
      <c r="A67" s="8"/>
    </row>
    <row r="68" spans="1:4" x14ac:dyDescent="0.25">
      <c r="D68" s="28"/>
    </row>
    <row r="69" spans="1:4" x14ac:dyDescent="0.25">
      <c r="D69" s="28"/>
    </row>
    <row r="71" spans="1:4" x14ac:dyDescent="0.25">
      <c r="D71" s="28"/>
    </row>
    <row r="72" spans="1:4" x14ac:dyDescent="0.25">
      <c r="D72" s="28"/>
    </row>
  </sheetData>
  <mergeCells count="10">
    <mergeCell ref="D57:D58"/>
    <mergeCell ref="D71:D72"/>
    <mergeCell ref="D60:D61"/>
    <mergeCell ref="D63:D64"/>
    <mergeCell ref="D68:D69"/>
    <mergeCell ref="A16:A18"/>
    <mergeCell ref="A3:A8"/>
    <mergeCell ref="A9:A15"/>
    <mergeCell ref="A23:A48"/>
    <mergeCell ref="D54:D55"/>
  </mergeCells>
  <dataValidations count="2">
    <dataValidation type="whole" allowBlank="1" showErrorMessage="1" errorTitle="Dato no Válido" error="Por favor ingrese el dato correcto, entre 0 y 100." promptTitle="Impacto Organizacional" prompt="Ingrese un porcentaje de Impacto" sqref="I6:I8 I10 I12 I14 I20 I22 I24 I16:I18 I26 I30 I32 I34 I36 I38 I40 I42 I44 I46 I48" xr:uid="{A5F20108-080E-452C-A9B4-2BB60B0DA715}">
      <formula1>0</formula1>
      <formula2>100</formula2>
    </dataValidation>
    <dataValidation type="whole" allowBlank="1" showErrorMessage="1" errorTitle="Dato no Válido" error="Por favor ingrese el dato correcto, entre 0 y 100." promptTitle="Implementación Organizacion" prompt="Ingrese un porcentaje de Impacto" sqref="I4" xr:uid="{1F2A3C99-2157-4947-8BF8-1FD220A17400}">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Mensaje" error="Debe seleccionar un elemento de la lista" promptTitle="Evaluación Implementación" prompt="Calificación en la Implementación" xr:uid="{00000000-0002-0000-0600-000000000000}">
          <x14:formula1>
            <xm:f>Calificación!$A$1:$A$4</xm:f>
          </x14:formula1>
          <xm:sqref>E4 E6 E8 E10 E12 E14 E16 E18 E20 E22 E24 E26 E30 E32 E34 E36 E38 E40 E42 E44 E46 E48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I122"/>
  <sheetViews>
    <sheetView topLeftCell="B1" workbookViewId="0">
      <selection activeCell="I9" sqref="I9"/>
    </sheetView>
  </sheetViews>
  <sheetFormatPr baseColWidth="10" defaultColWidth="11.42578125" defaultRowHeight="15" x14ac:dyDescent="0.25"/>
  <cols>
    <col min="1" max="1" width="45" customWidth="1"/>
    <col min="2" max="2" width="11.42578125" customWidth="1"/>
    <col min="3" max="3" width="2.85546875" customWidth="1"/>
    <col min="4" max="4" width="78.7109375" customWidth="1"/>
    <col min="6" max="6" width="2.42578125" customWidth="1"/>
    <col min="7" max="7" width="25.7109375" customWidth="1"/>
    <col min="8" max="8" width="2.42578125" customWidth="1"/>
    <col min="9" max="9" width="14.85546875" customWidth="1"/>
  </cols>
  <sheetData>
    <row r="1" spans="1:9" x14ac:dyDescent="0.25">
      <c r="A1" s="33" t="s">
        <v>236</v>
      </c>
      <c r="D1" s="4" t="s">
        <v>236</v>
      </c>
    </row>
    <row r="2" spans="1:9" ht="60" x14ac:dyDescent="0.25">
      <c r="A2" s="33"/>
      <c r="D2" s="4"/>
      <c r="E2" s="1" t="s">
        <v>6</v>
      </c>
      <c r="G2" s="1" t="s">
        <v>7</v>
      </c>
      <c r="I2" s="23" t="s">
        <v>8</v>
      </c>
    </row>
    <row r="3" spans="1:9" ht="15" customHeight="1" x14ac:dyDescent="0.25">
      <c r="A3" s="29" t="s">
        <v>237</v>
      </c>
      <c r="C3">
        <v>1</v>
      </c>
      <c r="D3" s="19" t="s">
        <v>238</v>
      </c>
      <c r="I3" s="23"/>
    </row>
    <row r="4" spans="1:9" x14ac:dyDescent="0.25">
      <c r="A4" s="29"/>
      <c r="D4" s="3"/>
    </row>
    <row r="5" spans="1:9" ht="45" x14ac:dyDescent="0.25">
      <c r="A5" s="29"/>
      <c r="C5" t="s">
        <v>148</v>
      </c>
      <c r="D5" s="8" t="s">
        <v>239</v>
      </c>
      <c r="E5" s="9" t="s">
        <v>0</v>
      </c>
      <c r="G5" s="10"/>
      <c r="I5" s="24">
        <f>VLOOKUP(E5,Calificación!$A$1:$B$4,2,FALSE)</f>
        <v>0</v>
      </c>
    </row>
    <row r="6" spans="1:9" ht="15" customHeight="1" x14ac:dyDescent="0.25">
      <c r="A6" s="29"/>
      <c r="D6" s="3"/>
    </row>
    <row r="7" spans="1:9" ht="45" x14ac:dyDescent="0.25">
      <c r="A7" s="29"/>
      <c r="C7" t="s">
        <v>150</v>
      </c>
      <c r="D7" s="3" t="s">
        <v>240</v>
      </c>
      <c r="E7" s="9" t="s">
        <v>0</v>
      </c>
      <c r="G7" s="10"/>
      <c r="I7" s="24">
        <f>VLOOKUP(E7,Calificación!$A$1:$B$4,2,FALSE)</f>
        <v>0</v>
      </c>
    </row>
    <row r="8" spans="1:9" x14ac:dyDescent="0.25">
      <c r="A8" s="29"/>
      <c r="D8" s="7"/>
    </row>
    <row r="9" spans="1:9" ht="15" customHeight="1" x14ac:dyDescent="0.25">
      <c r="A9" s="29"/>
      <c r="C9" t="s">
        <v>152</v>
      </c>
      <c r="D9" s="3" t="s">
        <v>241</v>
      </c>
      <c r="E9" s="9" t="s">
        <v>0</v>
      </c>
      <c r="G9" s="10"/>
      <c r="I9" s="24">
        <f>VLOOKUP(E9,Calificación!$A$1:$B$4,2,FALSE)</f>
        <v>0</v>
      </c>
    </row>
    <row r="10" spans="1:9" x14ac:dyDescent="0.25">
      <c r="A10" s="29"/>
      <c r="D10" s="3"/>
    </row>
    <row r="11" spans="1:9" ht="45" x14ac:dyDescent="0.25">
      <c r="A11" s="3"/>
      <c r="C11" t="s">
        <v>154</v>
      </c>
      <c r="D11" s="8" t="s">
        <v>242</v>
      </c>
      <c r="E11" s="9" t="s">
        <v>0</v>
      </c>
      <c r="G11" s="10"/>
      <c r="I11" s="24">
        <f>VLOOKUP(E11,Calificación!$A$1:$B$4,2,FALSE)</f>
        <v>0</v>
      </c>
    </row>
    <row r="12" spans="1:9" ht="15" customHeight="1" x14ac:dyDescent="0.25">
      <c r="A12" s="29" t="s">
        <v>243</v>
      </c>
      <c r="D12" s="3"/>
    </row>
    <row r="13" spans="1:9" ht="45" x14ac:dyDescent="0.25">
      <c r="A13" s="29"/>
      <c r="C13" t="s">
        <v>156</v>
      </c>
      <c r="D13" s="8" t="s">
        <v>244</v>
      </c>
      <c r="E13" s="9" t="s">
        <v>0</v>
      </c>
      <c r="G13" s="10"/>
      <c r="I13" s="24">
        <f>VLOOKUP(E13,Calificación!$A$1:$B$4,2,FALSE)</f>
        <v>0</v>
      </c>
    </row>
    <row r="14" spans="1:9" ht="15" customHeight="1" x14ac:dyDescent="0.25">
      <c r="A14" s="29"/>
      <c r="D14" s="3"/>
    </row>
    <row r="15" spans="1:9" ht="45" x14ac:dyDescent="0.25">
      <c r="A15" s="29"/>
      <c r="C15" t="s">
        <v>158</v>
      </c>
      <c r="D15" s="8" t="s">
        <v>245</v>
      </c>
      <c r="E15" s="9" t="s">
        <v>0</v>
      </c>
      <c r="G15" s="10"/>
      <c r="I15" s="24">
        <f>VLOOKUP(E15,Calificación!$A$1:$B$4,2,FALSE)</f>
        <v>0</v>
      </c>
    </row>
    <row r="16" spans="1:9" ht="15" customHeight="1" x14ac:dyDescent="0.25">
      <c r="A16" s="29"/>
      <c r="D16" s="3"/>
    </row>
    <row r="17" spans="1:9" ht="45" x14ac:dyDescent="0.25">
      <c r="A17" s="29"/>
      <c r="C17" t="s">
        <v>160</v>
      </c>
      <c r="D17" s="8" t="s">
        <v>246</v>
      </c>
      <c r="E17" s="9" t="s">
        <v>0</v>
      </c>
      <c r="G17" s="10"/>
      <c r="I17" s="24">
        <f>VLOOKUP(E17,Calificación!$A$1:$B$4,2,FALSE)</f>
        <v>0</v>
      </c>
    </row>
    <row r="18" spans="1:9" x14ac:dyDescent="0.25">
      <c r="A18" s="29"/>
      <c r="D18" s="3"/>
    </row>
    <row r="19" spans="1:9" ht="45" x14ac:dyDescent="0.25">
      <c r="A19" s="29"/>
      <c r="C19" t="s">
        <v>162</v>
      </c>
      <c r="D19" s="3" t="s">
        <v>247</v>
      </c>
      <c r="E19" s="9" t="s">
        <v>0</v>
      </c>
      <c r="G19" s="10"/>
      <c r="I19" s="24">
        <f>VLOOKUP(E19,Calificación!$A$1:$B$4,2,FALSE)</f>
        <v>0</v>
      </c>
    </row>
    <row r="20" spans="1:9" x14ac:dyDescent="0.25">
      <c r="A20" s="29"/>
      <c r="D20" s="3"/>
    </row>
    <row r="21" spans="1:9" x14ac:dyDescent="0.25">
      <c r="A21" s="29"/>
      <c r="C21">
        <v>2</v>
      </c>
      <c r="D21" s="19" t="s">
        <v>248</v>
      </c>
    </row>
    <row r="22" spans="1:9" x14ac:dyDescent="0.25">
      <c r="A22" s="29"/>
      <c r="D22" s="19"/>
    </row>
    <row r="23" spans="1:9" ht="45" x14ac:dyDescent="0.25">
      <c r="A23" s="8"/>
      <c r="C23" t="s">
        <v>148</v>
      </c>
      <c r="D23" s="8" t="s">
        <v>249</v>
      </c>
      <c r="E23" s="9" t="s">
        <v>0</v>
      </c>
      <c r="G23" s="10"/>
      <c r="I23" s="24">
        <f>VLOOKUP(E23,Calificación!$A$1:$B$4,2,FALSE)</f>
        <v>0</v>
      </c>
    </row>
    <row r="24" spans="1:9" x14ac:dyDescent="0.25">
      <c r="A24" s="28" t="s">
        <v>250</v>
      </c>
      <c r="D24" s="3"/>
    </row>
    <row r="25" spans="1:9" ht="45" x14ac:dyDescent="0.25">
      <c r="A25" s="28"/>
      <c r="C25" t="s">
        <v>150</v>
      </c>
      <c r="D25" s="8" t="s">
        <v>251</v>
      </c>
      <c r="E25" s="9" t="s">
        <v>0</v>
      </c>
      <c r="G25" s="10"/>
      <c r="I25" s="24">
        <f>VLOOKUP(E25,Calificación!$A$1:$B$4,2,FALSE)</f>
        <v>0</v>
      </c>
    </row>
    <row r="26" spans="1:9" ht="15" customHeight="1" x14ac:dyDescent="0.25">
      <c r="A26" s="28"/>
      <c r="D26" s="3"/>
    </row>
    <row r="27" spans="1:9" ht="45" x14ac:dyDescent="0.25">
      <c r="A27" s="2"/>
      <c r="C27" t="s">
        <v>152</v>
      </c>
      <c r="D27" s="3" t="s">
        <v>252</v>
      </c>
      <c r="E27" s="9" t="s">
        <v>0</v>
      </c>
      <c r="G27" s="10"/>
      <c r="I27" s="24">
        <f>VLOOKUP(E27,Calificación!$A$1:$B$4,2,FALSE)</f>
        <v>0</v>
      </c>
    </row>
    <row r="28" spans="1:9" ht="15" customHeight="1" x14ac:dyDescent="0.25">
      <c r="A28" s="3" t="s">
        <v>253</v>
      </c>
      <c r="D28" s="3"/>
    </row>
    <row r="29" spans="1:9" ht="45" x14ac:dyDescent="0.25">
      <c r="A29" s="8" t="s">
        <v>254</v>
      </c>
      <c r="C29" t="s">
        <v>154</v>
      </c>
      <c r="D29" s="8" t="s">
        <v>255</v>
      </c>
      <c r="E29" s="9" t="s">
        <v>0</v>
      </c>
      <c r="G29" s="10"/>
      <c r="I29" s="24">
        <f>VLOOKUP(E29,Calificación!$A$1:$B$4,2,FALSE)</f>
        <v>0</v>
      </c>
    </row>
    <row r="30" spans="1:9" ht="30" x14ac:dyDescent="0.25">
      <c r="A30" s="8" t="s">
        <v>256</v>
      </c>
      <c r="D30" s="3"/>
    </row>
    <row r="31" spans="1:9" ht="45" x14ac:dyDescent="0.25">
      <c r="A31" s="3" t="s">
        <v>257</v>
      </c>
      <c r="C31" t="s">
        <v>156</v>
      </c>
      <c r="D31" s="8" t="s">
        <v>258</v>
      </c>
      <c r="E31" s="9" t="s">
        <v>0</v>
      </c>
      <c r="G31" s="10"/>
      <c r="I31" s="24">
        <f>VLOOKUP(E31,Calificación!$A$1:$B$4,2,FALSE)</f>
        <v>0</v>
      </c>
    </row>
    <row r="32" spans="1:9" x14ac:dyDescent="0.25">
      <c r="A32" s="3" t="s">
        <v>259</v>
      </c>
      <c r="D32" s="3"/>
    </row>
    <row r="33" spans="1:9" ht="45" x14ac:dyDescent="0.25">
      <c r="C33" t="s">
        <v>158</v>
      </c>
      <c r="D33" s="8" t="s">
        <v>260</v>
      </c>
      <c r="E33" s="9" t="s">
        <v>0</v>
      </c>
      <c r="G33" s="10"/>
      <c r="I33" s="24">
        <f>VLOOKUP(E33,Calificación!$A$1:$B$4,2,FALSE)</f>
        <v>0</v>
      </c>
    </row>
    <row r="34" spans="1:9" ht="15" customHeight="1" x14ac:dyDescent="0.25">
      <c r="A34" s="29" t="s">
        <v>261</v>
      </c>
      <c r="D34" s="3"/>
    </row>
    <row r="35" spans="1:9" ht="45" x14ac:dyDescent="0.25">
      <c r="A35" s="29"/>
      <c r="C35" t="s">
        <v>160</v>
      </c>
      <c r="D35" s="8" t="s">
        <v>262</v>
      </c>
      <c r="E35" s="9" t="s">
        <v>0</v>
      </c>
      <c r="G35" s="10"/>
      <c r="I35" s="24">
        <f>VLOOKUP(E35,Calificación!$A$1:$B$4,2,FALSE)</f>
        <v>0</v>
      </c>
    </row>
    <row r="36" spans="1:9" x14ac:dyDescent="0.25">
      <c r="A36" s="29"/>
      <c r="D36" s="3"/>
    </row>
    <row r="37" spans="1:9" ht="45" x14ac:dyDescent="0.25">
      <c r="A37" s="29"/>
      <c r="C37" t="s">
        <v>162</v>
      </c>
      <c r="D37" s="8" t="s">
        <v>263</v>
      </c>
      <c r="E37" s="9" t="s">
        <v>0</v>
      </c>
      <c r="G37" s="10"/>
      <c r="I37" s="24">
        <f>VLOOKUP(E37,Calificación!$A$1:$B$4,2,FALSE)</f>
        <v>0</v>
      </c>
    </row>
    <row r="38" spans="1:9" x14ac:dyDescent="0.25">
      <c r="A38" s="29"/>
      <c r="D38" s="3"/>
    </row>
    <row r="39" spans="1:9" ht="29.25" customHeight="1" x14ac:dyDescent="0.25">
      <c r="A39" s="29"/>
      <c r="C39" t="s">
        <v>136</v>
      </c>
      <c r="D39" s="8" t="s">
        <v>264</v>
      </c>
      <c r="E39" s="9" t="s">
        <v>0</v>
      </c>
      <c r="G39" s="10"/>
      <c r="I39" s="24">
        <f>VLOOKUP(E39,Calificación!$A$1:$B$4,2,FALSE)</f>
        <v>0</v>
      </c>
    </row>
    <row r="40" spans="1:9" x14ac:dyDescent="0.25">
      <c r="A40" s="29"/>
      <c r="D40" s="3"/>
    </row>
    <row r="41" spans="1:9" ht="15" customHeight="1" x14ac:dyDescent="0.25">
      <c r="A41" s="29"/>
      <c r="C41" s="6">
        <v>3</v>
      </c>
      <c r="D41" s="19" t="s">
        <v>265</v>
      </c>
    </row>
    <row r="42" spans="1:9" x14ac:dyDescent="0.25">
      <c r="A42" s="29"/>
      <c r="D42" s="3"/>
    </row>
    <row r="43" spans="1:9" ht="45" x14ac:dyDescent="0.25">
      <c r="A43" s="29"/>
      <c r="C43" t="s">
        <v>148</v>
      </c>
      <c r="D43" s="8" t="s">
        <v>266</v>
      </c>
      <c r="E43" s="9" t="s">
        <v>0</v>
      </c>
      <c r="G43" s="10"/>
      <c r="I43" s="24">
        <f>VLOOKUP(E43,Calificación!$A$1:$B$4,2,FALSE)</f>
        <v>0</v>
      </c>
    </row>
    <row r="44" spans="1:9" x14ac:dyDescent="0.25">
      <c r="A44" s="29"/>
      <c r="D44" s="3"/>
    </row>
    <row r="45" spans="1:9" ht="45" x14ac:dyDescent="0.25">
      <c r="A45" s="29"/>
      <c r="C45" t="s">
        <v>150</v>
      </c>
      <c r="D45" s="8" t="s">
        <v>267</v>
      </c>
      <c r="E45" s="9" t="s">
        <v>0</v>
      </c>
      <c r="G45" s="10"/>
      <c r="I45" s="24">
        <f>VLOOKUP(E45,Calificación!$A$1:$B$4,2,FALSE)</f>
        <v>0</v>
      </c>
    </row>
    <row r="46" spans="1:9" x14ac:dyDescent="0.25">
      <c r="A46" s="29"/>
      <c r="D46" s="3"/>
    </row>
    <row r="47" spans="1:9" ht="45" x14ac:dyDescent="0.25">
      <c r="A47" s="29"/>
      <c r="C47" t="s">
        <v>152</v>
      </c>
      <c r="D47" s="3" t="s">
        <v>268</v>
      </c>
      <c r="E47" s="9" t="s">
        <v>0</v>
      </c>
      <c r="G47" s="10"/>
      <c r="I47" s="24">
        <f>VLOOKUP(E47,Calificación!$A$1:$B$4,2,FALSE)</f>
        <v>0</v>
      </c>
    </row>
    <row r="48" spans="1:9" x14ac:dyDescent="0.25">
      <c r="A48" s="29"/>
      <c r="D48" s="3"/>
    </row>
    <row r="49" spans="1:9" ht="45" x14ac:dyDescent="0.25">
      <c r="A49" s="29"/>
      <c r="C49" t="s">
        <v>154</v>
      </c>
      <c r="D49" s="8" t="s">
        <v>269</v>
      </c>
      <c r="E49" s="9" t="s">
        <v>0</v>
      </c>
      <c r="G49" s="10"/>
      <c r="I49" s="24">
        <f>VLOOKUP(E49,Calificación!$A$1:$B$4,2,FALSE)</f>
        <v>0</v>
      </c>
    </row>
    <row r="50" spans="1:9" x14ac:dyDescent="0.25">
      <c r="A50" s="29"/>
      <c r="D50" s="3"/>
    </row>
    <row r="51" spans="1:9" ht="45" x14ac:dyDescent="0.25">
      <c r="A51" s="29"/>
      <c r="C51" t="s">
        <v>156</v>
      </c>
      <c r="D51" s="8" t="s">
        <v>270</v>
      </c>
      <c r="E51" s="9" t="s">
        <v>0</v>
      </c>
      <c r="G51" s="10"/>
      <c r="I51" s="24">
        <f>VLOOKUP(E51,Calificación!$A$1:$B$4,2,FALSE)</f>
        <v>0</v>
      </c>
    </row>
    <row r="52" spans="1:9" x14ac:dyDescent="0.25">
      <c r="A52" s="29"/>
      <c r="D52" s="3"/>
    </row>
    <row r="53" spans="1:9" ht="45" x14ac:dyDescent="0.25">
      <c r="A53" s="29"/>
      <c r="C53" t="s">
        <v>158</v>
      </c>
      <c r="D53" s="8" t="s">
        <v>271</v>
      </c>
      <c r="E53" s="9" t="s">
        <v>0</v>
      </c>
      <c r="G53" s="10"/>
      <c r="I53" s="24">
        <f>VLOOKUP(E53,Calificación!$A$1:$B$4,2,FALSE)</f>
        <v>0</v>
      </c>
    </row>
    <row r="54" spans="1:9" x14ac:dyDescent="0.25">
      <c r="A54" s="29"/>
      <c r="D54" s="3"/>
    </row>
    <row r="55" spans="1:9" ht="45" x14ac:dyDescent="0.25">
      <c r="A55" s="29"/>
      <c r="C55" t="s">
        <v>160</v>
      </c>
      <c r="D55" s="8" t="s">
        <v>272</v>
      </c>
      <c r="E55" s="9" t="s">
        <v>0</v>
      </c>
      <c r="G55" s="10"/>
      <c r="I55" s="24">
        <f>VLOOKUP(E55,Calificación!$A$1:$B$4,2,FALSE)</f>
        <v>0</v>
      </c>
    </row>
    <row r="56" spans="1:9" x14ac:dyDescent="0.25">
      <c r="A56" s="29"/>
      <c r="D56" s="3"/>
    </row>
    <row r="57" spans="1:9" ht="45" x14ac:dyDescent="0.25">
      <c r="A57" s="29"/>
      <c r="C57" t="s">
        <v>162</v>
      </c>
      <c r="D57" s="8" t="s">
        <v>273</v>
      </c>
      <c r="E57" s="9" t="s">
        <v>0</v>
      </c>
      <c r="G57" s="10"/>
      <c r="I57" s="24">
        <f>VLOOKUP(E57,Calificación!$A$1:$B$4,2,FALSE)</f>
        <v>0</v>
      </c>
    </row>
    <row r="58" spans="1:9" x14ac:dyDescent="0.25">
      <c r="A58" s="29"/>
      <c r="D58" s="3"/>
    </row>
    <row r="59" spans="1:9" ht="45" x14ac:dyDescent="0.25">
      <c r="A59" s="29"/>
      <c r="C59" t="s">
        <v>136</v>
      </c>
      <c r="D59" s="8" t="s">
        <v>274</v>
      </c>
      <c r="E59" s="9" t="s">
        <v>0</v>
      </c>
      <c r="G59" s="10"/>
      <c r="I59" s="24">
        <f>VLOOKUP(E59,Calificación!$A$1:$B$4,2,FALSE)</f>
        <v>0</v>
      </c>
    </row>
    <row r="60" spans="1:9" x14ac:dyDescent="0.25">
      <c r="A60" s="29"/>
      <c r="D60" s="3"/>
    </row>
    <row r="61" spans="1:9" ht="45" x14ac:dyDescent="0.25">
      <c r="A61" s="29"/>
      <c r="C61" t="s">
        <v>138</v>
      </c>
      <c r="D61" s="8" t="s">
        <v>275</v>
      </c>
      <c r="E61" s="9" t="s">
        <v>0</v>
      </c>
      <c r="G61" s="10"/>
      <c r="I61" s="24">
        <f>VLOOKUP(E61,Calificación!$A$1:$B$4,2,FALSE)</f>
        <v>0</v>
      </c>
    </row>
    <row r="62" spans="1:9" x14ac:dyDescent="0.25">
      <c r="A62" s="29"/>
      <c r="D62" s="3"/>
    </row>
    <row r="63" spans="1:9" ht="45" x14ac:dyDescent="0.25">
      <c r="A63" s="29"/>
      <c r="C63" t="s">
        <v>140</v>
      </c>
      <c r="D63" s="8" t="s">
        <v>276</v>
      </c>
      <c r="E63" s="9" t="s">
        <v>0</v>
      </c>
      <c r="G63" s="10"/>
      <c r="I63" s="24">
        <f>VLOOKUP(E63,Calificación!$A$1:$B$4,2,FALSE)</f>
        <v>0</v>
      </c>
    </row>
    <row r="64" spans="1:9" x14ac:dyDescent="0.25">
      <c r="A64" s="29"/>
      <c r="D64" s="3"/>
    </row>
    <row r="65" spans="1:9" ht="45" x14ac:dyDescent="0.25">
      <c r="A65" s="29"/>
      <c r="C65" t="s">
        <v>142</v>
      </c>
      <c r="D65" s="8" t="s">
        <v>277</v>
      </c>
      <c r="E65" s="9" t="s">
        <v>0</v>
      </c>
      <c r="G65" s="10"/>
      <c r="I65" s="24">
        <f>VLOOKUP(E65,Calificación!$A$1:$B$4,2,FALSE)</f>
        <v>0</v>
      </c>
    </row>
    <row r="66" spans="1:9" x14ac:dyDescent="0.25">
      <c r="A66" s="29"/>
      <c r="D66" s="3"/>
    </row>
    <row r="67" spans="1:9" ht="45" x14ac:dyDescent="0.25">
      <c r="A67" s="29"/>
      <c r="C67" t="s">
        <v>144</v>
      </c>
      <c r="D67" s="8" t="s">
        <v>278</v>
      </c>
      <c r="E67" s="9" t="s">
        <v>0</v>
      </c>
      <c r="G67" s="10"/>
      <c r="I67" s="24">
        <f>VLOOKUP(E67,Calificación!$A$1:$B$4,2,FALSE)</f>
        <v>0</v>
      </c>
    </row>
    <row r="68" spans="1:9" x14ac:dyDescent="0.25">
      <c r="A68" s="29"/>
      <c r="D68" s="3"/>
    </row>
    <row r="69" spans="1:9" ht="45" x14ac:dyDescent="0.25">
      <c r="A69" s="29"/>
      <c r="C69" t="s">
        <v>146</v>
      </c>
      <c r="D69" s="8" t="s">
        <v>279</v>
      </c>
      <c r="E69" s="9" t="s">
        <v>0</v>
      </c>
      <c r="G69" s="10"/>
      <c r="I69" s="24">
        <f>VLOOKUP(E69,Calificación!$A$1:$B$4,2,FALSE)</f>
        <v>0</v>
      </c>
    </row>
    <row r="70" spans="1:9" x14ac:dyDescent="0.25">
      <c r="A70" s="29"/>
      <c r="D70" s="3"/>
    </row>
    <row r="71" spans="1:9" ht="45" x14ac:dyDescent="0.25">
      <c r="A71" s="8"/>
      <c r="C71" t="s">
        <v>280</v>
      </c>
      <c r="D71" s="8" t="s">
        <v>281</v>
      </c>
      <c r="E71" s="9" t="s">
        <v>0</v>
      </c>
      <c r="G71" s="10"/>
      <c r="I71" s="24">
        <f>VLOOKUP(E71,Calificación!$A$1:$B$4,2,FALSE)</f>
        <v>0</v>
      </c>
    </row>
    <row r="72" spans="1:9" x14ac:dyDescent="0.25">
      <c r="A72" s="8"/>
      <c r="D72" s="3"/>
    </row>
    <row r="73" spans="1:9" x14ac:dyDescent="0.25">
      <c r="A73" s="8"/>
      <c r="C73" s="6">
        <v>4</v>
      </c>
      <c r="D73" s="19" t="s">
        <v>282</v>
      </c>
    </row>
    <row r="74" spans="1:9" x14ac:dyDescent="0.25">
      <c r="A74" s="8"/>
      <c r="D74" s="3"/>
    </row>
    <row r="75" spans="1:9" ht="45" x14ac:dyDescent="0.25">
      <c r="A75" s="8"/>
      <c r="C75" t="s">
        <v>148</v>
      </c>
      <c r="D75" s="8" t="s">
        <v>283</v>
      </c>
      <c r="E75" s="9" t="s">
        <v>0</v>
      </c>
      <c r="G75" s="10"/>
      <c r="I75" s="24">
        <f>VLOOKUP(E75,Calificación!$A$1:$B$4,2,FALSE)</f>
        <v>0</v>
      </c>
    </row>
    <row r="76" spans="1:9" x14ac:dyDescent="0.25">
      <c r="A76" s="8"/>
      <c r="D76" s="3"/>
    </row>
    <row r="77" spans="1:9" ht="45" x14ac:dyDescent="0.25">
      <c r="A77" s="8"/>
      <c r="C77" t="s">
        <v>150</v>
      </c>
      <c r="D77" s="8" t="s">
        <v>284</v>
      </c>
      <c r="E77" s="9" t="s">
        <v>0</v>
      </c>
      <c r="G77" s="10"/>
      <c r="I77" s="24">
        <f>VLOOKUP(E77,Calificación!$A$1:$B$4,2,FALSE)</f>
        <v>0</v>
      </c>
    </row>
    <row r="78" spans="1:9" x14ac:dyDescent="0.25">
      <c r="A78" s="8"/>
      <c r="D78" s="3"/>
    </row>
    <row r="79" spans="1:9" ht="45" x14ac:dyDescent="0.25">
      <c r="C79" t="s">
        <v>152</v>
      </c>
      <c r="D79" s="3" t="s">
        <v>285</v>
      </c>
      <c r="E79" s="9" t="s">
        <v>0</v>
      </c>
      <c r="G79" s="10"/>
      <c r="I79" s="24">
        <f>VLOOKUP(E79,Calificación!$A$1:$B$4,2,FALSE)</f>
        <v>0</v>
      </c>
    </row>
    <row r="80" spans="1:9" x14ac:dyDescent="0.25">
      <c r="D80" s="3"/>
    </row>
    <row r="81" spans="3:9" ht="45" x14ac:dyDescent="0.25">
      <c r="C81" t="s">
        <v>154</v>
      </c>
      <c r="D81" s="3" t="s">
        <v>286</v>
      </c>
      <c r="E81" s="9" t="s">
        <v>0</v>
      </c>
      <c r="G81" s="10"/>
      <c r="I81" s="24">
        <f>VLOOKUP(E81,Calificación!$A$1:$B$4,2,FALSE)</f>
        <v>0</v>
      </c>
    </row>
    <row r="82" spans="3:9" x14ac:dyDescent="0.25">
      <c r="D82" s="3"/>
    </row>
    <row r="83" spans="3:9" ht="45" x14ac:dyDescent="0.25">
      <c r="C83" t="s">
        <v>156</v>
      </c>
      <c r="D83" s="8" t="s">
        <v>287</v>
      </c>
      <c r="E83" s="9" t="s">
        <v>0</v>
      </c>
      <c r="G83" s="10"/>
      <c r="I83" s="24">
        <f>VLOOKUP(E83,Calificación!$A$1:$B$4,2,FALSE)</f>
        <v>0</v>
      </c>
    </row>
    <row r="84" spans="3:9" x14ac:dyDescent="0.25">
      <c r="D84" s="3"/>
    </row>
    <row r="85" spans="3:9" ht="45" x14ac:dyDescent="0.25">
      <c r="C85" t="s">
        <v>158</v>
      </c>
      <c r="D85" s="3" t="s">
        <v>288</v>
      </c>
      <c r="E85" s="9" t="s">
        <v>0</v>
      </c>
      <c r="G85" s="10"/>
      <c r="I85" s="24">
        <f>VLOOKUP(E85,Calificación!$A$1:$B$4,2,FALSE)</f>
        <v>0</v>
      </c>
    </row>
    <row r="86" spans="3:9" x14ac:dyDescent="0.25">
      <c r="D86" s="3"/>
    </row>
    <row r="87" spans="3:9" ht="45" x14ac:dyDescent="0.25">
      <c r="C87" t="s">
        <v>160</v>
      </c>
      <c r="D87" s="3" t="s">
        <v>289</v>
      </c>
      <c r="E87" s="9" t="s">
        <v>0</v>
      </c>
      <c r="G87" s="10"/>
      <c r="I87" s="24">
        <f>VLOOKUP(E87,Calificación!$A$1:$B$4,2,FALSE)</f>
        <v>0</v>
      </c>
    </row>
    <row r="88" spans="3:9" x14ac:dyDescent="0.25">
      <c r="D88" s="3"/>
    </row>
    <row r="89" spans="3:9" ht="45" x14ac:dyDescent="0.25">
      <c r="C89" t="s">
        <v>162</v>
      </c>
      <c r="D89" s="8" t="s">
        <v>290</v>
      </c>
      <c r="E89" s="9" t="s">
        <v>0</v>
      </c>
      <c r="G89" s="10"/>
      <c r="I89" s="24">
        <f>VLOOKUP(E89,Calificación!$A$1:$B$4,2,FALSE)</f>
        <v>0</v>
      </c>
    </row>
    <row r="90" spans="3:9" x14ac:dyDescent="0.25">
      <c r="D90" s="3"/>
    </row>
    <row r="91" spans="3:9" ht="45" x14ac:dyDescent="0.25">
      <c r="C91" t="s">
        <v>136</v>
      </c>
      <c r="D91" s="8" t="s">
        <v>291</v>
      </c>
      <c r="E91" s="9" t="s">
        <v>0</v>
      </c>
      <c r="G91" s="10"/>
      <c r="I91" s="24">
        <f>VLOOKUP(E91,Calificación!$A$1:$B$4,2,FALSE)</f>
        <v>0</v>
      </c>
    </row>
    <row r="92" spans="3:9" x14ac:dyDescent="0.25">
      <c r="D92" s="3"/>
    </row>
    <row r="93" spans="3:9" ht="45" x14ac:dyDescent="0.25">
      <c r="C93" t="s">
        <v>138</v>
      </c>
      <c r="D93" s="3" t="s">
        <v>292</v>
      </c>
      <c r="E93" s="9" t="s">
        <v>0</v>
      </c>
      <c r="G93" s="10"/>
      <c r="I93" s="24">
        <f>VLOOKUP(E93,Calificación!$A$1:$B$4,2,FALSE)</f>
        <v>0</v>
      </c>
    </row>
    <row r="94" spans="3:9" x14ac:dyDescent="0.25">
      <c r="D94" s="3"/>
    </row>
    <row r="95" spans="3:9" ht="45" x14ac:dyDescent="0.25">
      <c r="C95" t="s">
        <v>140</v>
      </c>
      <c r="D95" s="8" t="s">
        <v>293</v>
      </c>
      <c r="E95" s="9" t="s">
        <v>0</v>
      </c>
      <c r="G95" s="10"/>
      <c r="I95" s="24">
        <f>VLOOKUP(E95,Calificación!$A$1:$B$4,2,FALSE)</f>
        <v>0</v>
      </c>
    </row>
    <row r="96" spans="3:9" x14ac:dyDescent="0.25">
      <c r="D96" s="3"/>
    </row>
    <row r="97" spans="3:9" x14ac:dyDescent="0.25">
      <c r="C97" s="6">
        <v>5</v>
      </c>
      <c r="D97" s="19" t="s">
        <v>97</v>
      </c>
    </row>
    <row r="98" spans="3:9" x14ac:dyDescent="0.25">
      <c r="D98" s="3"/>
    </row>
    <row r="99" spans="3:9" ht="45" x14ac:dyDescent="0.25">
      <c r="C99" t="s">
        <v>148</v>
      </c>
      <c r="D99" s="8" t="s">
        <v>294</v>
      </c>
      <c r="E99" s="9" t="s">
        <v>0</v>
      </c>
      <c r="G99" s="10"/>
      <c r="I99" s="24">
        <f>VLOOKUP(E99,Calificación!$A$1:$B$4,2,FALSE)</f>
        <v>0</v>
      </c>
    </row>
    <row r="100" spans="3:9" x14ac:dyDescent="0.25">
      <c r="D100" s="3"/>
    </row>
    <row r="101" spans="3:9" ht="45" x14ac:dyDescent="0.25">
      <c r="C101" t="s">
        <v>150</v>
      </c>
      <c r="D101" s="8" t="s">
        <v>295</v>
      </c>
      <c r="E101" s="9" t="s">
        <v>0</v>
      </c>
      <c r="G101" s="10"/>
      <c r="I101" s="24">
        <f>VLOOKUP(E101,Calificación!$A$1:$B$4,2,FALSE)</f>
        <v>0</v>
      </c>
    </row>
    <row r="102" spans="3:9" x14ac:dyDescent="0.25">
      <c r="D102" s="3"/>
    </row>
    <row r="103" spans="3:9" ht="45" x14ac:dyDescent="0.25">
      <c r="C103" t="s">
        <v>152</v>
      </c>
      <c r="D103" s="8" t="s">
        <v>296</v>
      </c>
      <c r="E103" s="9" t="s">
        <v>0</v>
      </c>
      <c r="G103" s="10"/>
      <c r="I103" s="24">
        <f>VLOOKUP(E103,Calificación!$A$1:$B$4,2,FALSE)</f>
        <v>0</v>
      </c>
    </row>
    <row r="104" spans="3:9" x14ac:dyDescent="0.25">
      <c r="D104" s="3"/>
    </row>
    <row r="105" spans="3:9" ht="45" x14ac:dyDescent="0.25">
      <c r="C105" t="s">
        <v>154</v>
      </c>
      <c r="D105" s="8" t="s">
        <v>297</v>
      </c>
      <c r="E105" s="9" t="s">
        <v>0</v>
      </c>
      <c r="G105" s="10"/>
      <c r="I105" s="24">
        <f>VLOOKUP(E105,Calificación!$A$1:$B$4,2,FALSE)</f>
        <v>0</v>
      </c>
    </row>
    <row r="106" spans="3:9" x14ac:dyDescent="0.25">
      <c r="D106" s="3"/>
    </row>
    <row r="107" spans="3:9" ht="45" x14ac:dyDescent="0.25">
      <c r="C107" t="s">
        <v>156</v>
      </c>
      <c r="D107" s="8" t="s">
        <v>298</v>
      </c>
      <c r="E107" s="9" t="s">
        <v>0</v>
      </c>
      <c r="G107" s="10"/>
      <c r="I107" s="24">
        <f>VLOOKUP(E107,Calificación!$A$1:$B$4,2,FALSE)</f>
        <v>0</v>
      </c>
    </row>
    <row r="108" spans="3:9" x14ac:dyDescent="0.25">
      <c r="D108" s="3"/>
    </row>
    <row r="109" spans="3:9" ht="45" x14ac:dyDescent="0.25">
      <c r="C109" t="s">
        <v>158</v>
      </c>
      <c r="D109" s="8" t="s">
        <v>299</v>
      </c>
      <c r="E109" s="9" t="s">
        <v>0</v>
      </c>
      <c r="G109" s="10"/>
      <c r="I109" s="24">
        <f>VLOOKUP(E109,Calificación!$A$1:$B$4,2,FALSE)</f>
        <v>0</v>
      </c>
    </row>
    <row r="110" spans="3:9" x14ac:dyDescent="0.25">
      <c r="D110" s="3"/>
    </row>
    <row r="111" spans="3:9" ht="45" x14ac:dyDescent="0.25">
      <c r="C111" t="s">
        <v>160</v>
      </c>
      <c r="D111" s="8" t="s">
        <v>300</v>
      </c>
      <c r="E111" s="9" t="s">
        <v>0</v>
      </c>
      <c r="G111" s="10"/>
      <c r="I111" s="24">
        <f>VLOOKUP(E111,Calificación!$A$1:$B$4,2,FALSE)</f>
        <v>0</v>
      </c>
    </row>
    <row r="112" spans="3:9" x14ac:dyDescent="0.25">
      <c r="D112" s="3"/>
    </row>
    <row r="113" spans="3:9" ht="45" x14ac:dyDescent="0.25">
      <c r="C113" t="s">
        <v>162</v>
      </c>
      <c r="D113" s="8" t="s">
        <v>301</v>
      </c>
      <c r="E113" s="9" t="s">
        <v>0</v>
      </c>
      <c r="G113" s="10"/>
      <c r="I113" s="24">
        <f>VLOOKUP(E113,Calificación!$A$1:$B$4,2,FALSE)</f>
        <v>0</v>
      </c>
    </row>
    <row r="114" spans="3:9" x14ac:dyDescent="0.25">
      <c r="D114" s="3"/>
    </row>
    <row r="115" spans="3:9" ht="45" x14ac:dyDescent="0.25">
      <c r="C115" t="s">
        <v>136</v>
      </c>
      <c r="D115" s="8" t="s">
        <v>302</v>
      </c>
      <c r="E115" s="9" t="s">
        <v>0</v>
      </c>
      <c r="G115" s="10"/>
      <c r="I115" s="24">
        <f>VLOOKUP(E115,Calificación!$A$1:$B$4,2,FALSE)</f>
        <v>0</v>
      </c>
    </row>
    <row r="118" spans="3:9" x14ac:dyDescent="0.25">
      <c r="D118" s="28"/>
    </row>
    <row r="119" spans="3:9" x14ac:dyDescent="0.25">
      <c r="D119" s="28"/>
    </row>
    <row r="121" spans="3:9" x14ac:dyDescent="0.25">
      <c r="D121" s="28"/>
    </row>
    <row r="122" spans="3:9" x14ac:dyDescent="0.25">
      <c r="D122" s="28"/>
    </row>
  </sheetData>
  <mergeCells count="7">
    <mergeCell ref="D121:D122"/>
    <mergeCell ref="D118:D119"/>
    <mergeCell ref="A1:A2"/>
    <mergeCell ref="A34:A70"/>
    <mergeCell ref="A24:A26"/>
    <mergeCell ref="A12:A22"/>
    <mergeCell ref="A3:A10"/>
  </mergeCells>
  <dataValidations count="2">
    <dataValidation type="whole" allowBlank="1" showErrorMessage="1" errorTitle="Dato no Válido" error="Por favor ingrese el dato correcto, entre 0 y 100." promptTitle="Implementación Organizacion" prompt="Ingrese un porcentaje de Impacto" sqref="I5 I7 I9 I11 I13 I15 I17 I19 I115 I23 I25 I27 I29 I31 I33 I35 I37 I39 I43 I45 I47 I49 I51 I53 I55 I57 I59 I61 I63 I65 I67 I69 I71 I75 I77 I79 I81 I83 I87 I85 I89 I91 I93 I95 I99 I101 I103 I105 I107 I109 I111 I113" xr:uid="{1470A966-12EA-4676-8CBE-E251E4E3C216}">
      <formula1>0</formula1>
      <formula2>100</formula2>
    </dataValidation>
    <dataValidation type="whole" allowBlank="1" showErrorMessage="1" errorTitle="Dato no Válido" error="Por favor ingrese el dato correcto, entre 0 y 100." promptTitle="Impacto Organizacional" prompt="Ingrese un porcentaje de Impacto" sqref="I18 I8" xr:uid="{C3FEC749-37A3-4B4E-8754-5490B573D3F0}">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Mensaje" error="Debe seleccionar un elemento de la lista" promptTitle="Evaluación Implementación" prompt="Calificación en la Implementación" xr:uid="{00000000-0002-0000-0700-000000000000}">
          <x14:formula1>
            <xm:f>Calificación!$A$1:$A$4</xm:f>
          </x14:formula1>
          <xm:sqref>E5 E7 E9 E11 E13 E15 E17 E19 E23 E25 E27 E29 E31 E33 E35 E37 E39 E43 E45 E47 E49 E51 E53 E55 E57 E59 E61 E63 E65 E67 E69 E71 E75 E77 E79 E81 E83 E85 E87 E89 E91 E93 E95 E99 E101 E103 E105 E107 E109 E111 E113 E115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I100"/>
  <sheetViews>
    <sheetView topLeftCell="C1" zoomScaleNormal="100" workbookViewId="0">
      <selection activeCell="E66" sqref="E66"/>
    </sheetView>
  </sheetViews>
  <sheetFormatPr baseColWidth="10" defaultColWidth="11.42578125" defaultRowHeight="15" x14ac:dyDescent="0.25"/>
  <cols>
    <col min="1" max="1" width="45" customWidth="1"/>
    <col min="2" max="2" width="11.42578125" customWidth="1"/>
    <col min="3" max="3" width="2.85546875" customWidth="1"/>
    <col min="4" max="4" width="82.42578125" customWidth="1"/>
    <col min="6" max="6" width="2.42578125" customWidth="1"/>
    <col min="7" max="7" width="25.7109375" customWidth="1"/>
    <col min="8" max="8" width="2.42578125" customWidth="1"/>
    <col min="9" max="9" width="14.85546875" customWidth="1"/>
  </cols>
  <sheetData>
    <row r="1" spans="1:9" x14ac:dyDescent="0.25">
      <c r="A1" s="4" t="s">
        <v>303</v>
      </c>
      <c r="D1" s="4" t="s">
        <v>304</v>
      </c>
    </row>
    <row r="2" spans="1:9" ht="60" x14ac:dyDescent="0.25">
      <c r="C2">
        <v>1</v>
      </c>
      <c r="D2" s="19" t="s">
        <v>305</v>
      </c>
      <c r="E2" s="1" t="s">
        <v>6</v>
      </c>
      <c r="G2" s="1" t="s">
        <v>7</v>
      </c>
      <c r="I2" s="23" t="s">
        <v>8</v>
      </c>
    </row>
    <row r="3" spans="1:9" ht="15" customHeight="1" x14ac:dyDescent="0.25">
      <c r="A3" s="29" t="s">
        <v>306</v>
      </c>
      <c r="D3" s="3"/>
    </row>
    <row r="4" spans="1:9" ht="45" x14ac:dyDescent="0.25">
      <c r="A4" s="29"/>
      <c r="C4" t="s">
        <v>148</v>
      </c>
      <c r="D4" s="8" t="s">
        <v>307</v>
      </c>
      <c r="E4" s="9" t="s">
        <v>0</v>
      </c>
      <c r="G4" s="10"/>
      <c r="I4" s="24">
        <f>VLOOKUP(E4,Calificación!A1:B4,2,FALSE)</f>
        <v>0</v>
      </c>
    </row>
    <row r="5" spans="1:9" x14ac:dyDescent="0.25">
      <c r="A5" s="29"/>
      <c r="D5" s="3"/>
    </row>
    <row r="6" spans="1:9" ht="15" customHeight="1" x14ac:dyDescent="0.25">
      <c r="A6" s="29"/>
      <c r="C6" t="s">
        <v>150</v>
      </c>
      <c r="D6" s="8" t="s">
        <v>308</v>
      </c>
      <c r="E6" s="9" t="s">
        <v>0</v>
      </c>
      <c r="G6" s="10"/>
      <c r="I6" s="17">
        <f>VLOOKUP(E6,Calificación!A1:B4,2,FALSE)</f>
        <v>0</v>
      </c>
    </row>
    <row r="7" spans="1:9" x14ac:dyDescent="0.25">
      <c r="A7" s="29"/>
      <c r="D7" s="3"/>
    </row>
    <row r="8" spans="1:9" ht="45" x14ac:dyDescent="0.25">
      <c r="A8" s="29"/>
      <c r="C8" t="s">
        <v>152</v>
      </c>
      <c r="D8" s="3" t="s">
        <v>309</v>
      </c>
      <c r="E8" s="9" t="s">
        <v>0</v>
      </c>
      <c r="G8" s="10"/>
      <c r="I8" s="17">
        <f>VLOOKUP(E8,Calificación!A1:B4,2,FALSE)</f>
        <v>0</v>
      </c>
    </row>
    <row r="9" spans="1:9" ht="15" customHeight="1" x14ac:dyDescent="0.25">
      <c r="A9" s="29"/>
      <c r="D9" s="7"/>
    </row>
    <row r="10" spans="1:9" ht="45" x14ac:dyDescent="0.25">
      <c r="A10" s="29"/>
      <c r="C10" t="s">
        <v>154</v>
      </c>
      <c r="D10" s="3" t="s">
        <v>310</v>
      </c>
      <c r="E10" s="9" t="s">
        <v>0</v>
      </c>
      <c r="G10" s="10"/>
      <c r="I10" s="17">
        <f>VLOOKUP(E10,Calificación!A1:B4,2,FALSE)</f>
        <v>0</v>
      </c>
    </row>
    <row r="11" spans="1:9" x14ac:dyDescent="0.25">
      <c r="A11" s="3"/>
      <c r="D11" s="3"/>
    </row>
    <row r="12" spans="1:9" ht="15" customHeight="1" x14ac:dyDescent="0.25">
      <c r="A12" s="29" t="s">
        <v>311</v>
      </c>
      <c r="C12" t="s">
        <v>156</v>
      </c>
      <c r="D12" s="3" t="s">
        <v>312</v>
      </c>
      <c r="E12" s="9" t="s">
        <v>0</v>
      </c>
      <c r="G12" s="10"/>
      <c r="I12" s="17">
        <f>VLOOKUP(E12,Calificación!A1:B4,2,FALSE)</f>
        <v>0</v>
      </c>
    </row>
    <row r="13" spans="1:9" ht="15" customHeight="1" x14ac:dyDescent="0.25">
      <c r="A13" s="29"/>
      <c r="D13" s="3"/>
    </row>
    <row r="14" spans="1:9" ht="15" customHeight="1" x14ac:dyDescent="0.25">
      <c r="A14" s="29"/>
      <c r="C14" t="s">
        <v>158</v>
      </c>
      <c r="D14" s="3" t="s">
        <v>313</v>
      </c>
      <c r="E14" s="9" t="s">
        <v>0</v>
      </c>
      <c r="G14" s="10"/>
      <c r="I14" s="17">
        <f>VLOOKUP(E14,Calificación!A1:B4,2,FALSE)</f>
        <v>0</v>
      </c>
    </row>
    <row r="15" spans="1:9" x14ac:dyDescent="0.25">
      <c r="A15" s="29"/>
      <c r="D15" s="3"/>
    </row>
    <row r="16" spans="1:9" ht="45" x14ac:dyDescent="0.25">
      <c r="A16" s="29"/>
      <c r="C16" t="s">
        <v>160</v>
      </c>
      <c r="D16" s="8" t="s">
        <v>314</v>
      </c>
      <c r="E16" s="9" t="s">
        <v>0</v>
      </c>
      <c r="G16" s="10"/>
      <c r="I16" s="17">
        <f>VLOOKUP(E16,Calificación!$A$1:$B$4,2,FALSE)</f>
        <v>0</v>
      </c>
    </row>
    <row r="17" spans="1:9" x14ac:dyDescent="0.25">
      <c r="A17" s="29"/>
      <c r="D17" s="3"/>
    </row>
    <row r="18" spans="1:9" x14ac:dyDescent="0.25">
      <c r="A18" s="29"/>
      <c r="C18">
        <v>2</v>
      </c>
      <c r="D18" s="19" t="s">
        <v>315</v>
      </c>
    </row>
    <row r="19" spans="1:9" x14ac:dyDescent="0.25">
      <c r="A19" s="29"/>
      <c r="D19" s="19"/>
    </row>
    <row r="20" spans="1:9" ht="45" x14ac:dyDescent="0.25">
      <c r="A20" s="29"/>
      <c r="C20" t="s">
        <v>148</v>
      </c>
      <c r="D20" s="8" t="s">
        <v>316</v>
      </c>
      <c r="E20" s="9" t="s">
        <v>0</v>
      </c>
      <c r="G20" s="10"/>
      <c r="I20" s="17">
        <f>VLOOKUP(E20,Calificación!$A$1:$B$4,2,FALSE)</f>
        <v>0</v>
      </c>
    </row>
    <row r="21" spans="1:9" x14ac:dyDescent="0.25">
      <c r="A21" s="29"/>
      <c r="D21" s="3"/>
    </row>
    <row r="22" spans="1:9" ht="45" x14ac:dyDescent="0.25">
      <c r="A22" s="29"/>
      <c r="C22" t="s">
        <v>150</v>
      </c>
      <c r="D22" s="8" t="s">
        <v>317</v>
      </c>
      <c r="E22" s="9" t="s">
        <v>0</v>
      </c>
      <c r="G22" s="10"/>
      <c r="I22" s="17">
        <f>VLOOKUP(E22,Calificación!$A$1:$B$4,2,FALSE)</f>
        <v>0</v>
      </c>
    </row>
    <row r="23" spans="1:9" x14ac:dyDescent="0.25">
      <c r="A23" s="29"/>
      <c r="D23" s="3"/>
    </row>
    <row r="24" spans="1:9" ht="45" x14ac:dyDescent="0.25">
      <c r="A24" s="29"/>
      <c r="C24" t="s">
        <v>152</v>
      </c>
      <c r="D24" s="8" t="s">
        <v>318</v>
      </c>
      <c r="E24" s="9" t="s">
        <v>0</v>
      </c>
      <c r="G24" s="10"/>
      <c r="I24" s="17">
        <f>VLOOKUP(E24,Calificación!$A$1:$B$4,2,FALSE)</f>
        <v>0</v>
      </c>
    </row>
    <row r="25" spans="1:9" x14ac:dyDescent="0.25">
      <c r="A25" s="29"/>
      <c r="D25" s="3"/>
    </row>
    <row r="26" spans="1:9" ht="45" x14ac:dyDescent="0.25">
      <c r="A26" s="29"/>
      <c r="C26" t="s">
        <v>154</v>
      </c>
      <c r="D26" s="8" t="s">
        <v>319</v>
      </c>
      <c r="E26" s="9" t="s">
        <v>0</v>
      </c>
      <c r="G26" s="10"/>
      <c r="I26" s="17">
        <f>VLOOKUP(E26,Calificación!$A$1:$B$4,2,FALSE)</f>
        <v>0</v>
      </c>
    </row>
    <row r="27" spans="1:9" x14ac:dyDescent="0.25">
      <c r="A27" s="29"/>
      <c r="D27" s="3"/>
    </row>
    <row r="28" spans="1:9" ht="45" x14ac:dyDescent="0.25">
      <c r="A28" s="29"/>
      <c r="C28" t="s">
        <v>156</v>
      </c>
      <c r="D28" s="8" t="s">
        <v>320</v>
      </c>
      <c r="E28" s="9" t="s">
        <v>0</v>
      </c>
      <c r="G28" s="10"/>
      <c r="I28" s="17">
        <f>VLOOKUP(E28,Calificación!$A$1:$B$4,2,FALSE)</f>
        <v>0</v>
      </c>
    </row>
    <row r="29" spans="1:9" x14ac:dyDescent="0.25">
      <c r="A29" s="29"/>
      <c r="D29" s="3"/>
    </row>
    <row r="30" spans="1:9" ht="45" x14ac:dyDescent="0.25">
      <c r="A30" s="18"/>
      <c r="C30" t="s">
        <v>158</v>
      </c>
      <c r="D30" s="8" t="s">
        <v>321</v>
      </c>
      <c r="E30" s="9" t="s">
        <v>0</v>
      </c>
      <c r="G30" s="10"/>
      <c r="I30" s="17">
        <f>VLOOKUP(E30,Calificación!$A$1:$B$4,2,FALSE)</f>
        <v>0</v>
      </c>
    </row>
    <row r="31" spans="1:9" ht="15" customHeight="1" x14ac:dyDescent="0.25">
      <c r="A31" s="28" t="s">
        <v>322</v>
      </c>
      <c r="D31" s="3"/>
    </row>
    <row r="32" spans="1:9" ht="45" x14ac:dyDescent="0.25">
      <c r="A32" s="28"/>
      <c r="C32" t="s">
        <v>160</v>
      </c>
      <c r="D32" s="8" t="s">
        <v>323</v>
      </c>
      <c r="E32" s="9" t="s">
        <v>0</v>
      </c>
      <c r="G32" s="10"/>
      <c r="I32" s="17">
        <f>VLOOKUP(E32,Calificación!$A$1:$B$4,2,FALSE)</f>
        <v>0</v>
      </c>
    </row>
    <row r="33" spans="1:9" x14ac:dyDescent="0.25">
      <c r="A33" s="28"/>
      <c r="D33" s="3"/>
    </row>
    <row r="34" spans="1:9" ht="45" x14ac:dyDescent="0.25">
      <c r="A34" s="2"/>
      <c r="C34" t="s">
        <v>162</v>
      </c>
      <c r="D34" s="8" t="s">
        <v>324</v>
      </c>
      <c r="E34" s="9" t="s">
        <v>0</v>
      </c>
      <c r="G34" s="10"/>
      <c r="I34" s="17">
        <f>VLOOKUP(E34,Calificación!$A$1:$B$4,2,FALSE)</f>
        <v>0</v>
      </c>
    </row>
    <row r="35" spans="1:9" x14ac:dyDescent="0.25">
      <c r="A35" s="3" t="s">
        <v>325</v>
      </c>
      <c r="D35" s="3"/>
    </row>
    <row r="36" spans="1:9" ht="45" x14ac:dyDescent="0.25">
      <c r="A36" s="3" t="s">
        <v>326</v>
      </c>
      <c r="C36" t="s">
        <v>136</v>
      </c>
      <c r="D36" s="8" t="s">
        <v>327</v>
      </c>
      <c r="E36" s="9" t="s">
        <v>0</v>
      </c>
      <c r="G36" s="10"/>
      <c r="I36" s="17">
        <f>VLOOKUP(E36,Calificación!$A$1:$B$4,2,FALSE)</f>
        <v>0</v>
      </c>
    </row>
    <row r="37" spans="1:9" x14ac:dyDescent="0.25">
      <c r="A37" s="3" t="s">
        <v>30</v>
      </c>
      <c r="D37" s="3"/>
    </row>
    <row r="38" spans="1:9" ht="45" x14ac:dyDescent="0.25">
      <c r="C38" t="s">
        <v>138</v>
      </c>
      <c r="D38" s="8" t="s">
        <v>328</v>
      </c>
      <c r="E38" s="9" t="s">
        <v>0</v>
      </c>
      <c r="G38" s="10"/>
      <c r="I38" s="17">
        <f>VLOOKUP(E38,Calificación!$A$1:$B$4,2,FALSE)</f>
        <v>0</v>
      </c>
    </row>
    <row r="39" spans="1:9" ht="15" customHeight="1" x14ac:dyDescent="0.25">
      <c r="A39" s="29" t="s">
        <v>329</v>
      </c>
      <c r="D39" s="3"/>
    </row>
    <row r="40" spans="1:9" ht="45" x14ac:dyDescent="0.25">
      <c r="A40" s="29"/>
      <c r="C40" t="s">
        <v>140</v>
      </c>
      <c r="D40" s="8" t="s">
        <v>330</v>
      </c>
      <c r="E40" s="9" t="s">
        <v>0</v>
      </c>
      <c r="G40" s="10"/>
      <c r="I40" s="17">
        <f>VLOOKUP(E40,Calificación!$A$1:$B$4,2,FALSE)</f>
        <v>0</v>
      </c>
    </row>
    <row r="41" spans="1:9" ht="15" customHeight="1" x14ac:dyDescent="0.25">
      <c r="A41" s="29"/>
      <c r="D41" s="3"/>
    </row>
    <row r="42" spans="1:9" ht="45" x14ac:dyDescent="0.25">
      <c r="A42" s="29"/>
      <c r="C42" t="s">
        <v>142</v>
      </c>
      <c r="D42" s="8" t="s">
        <v>331</v>
      </c>
      <c r="E42" s="9" t="s">
        <v>0</v>
      </c>
      <c r="G42" s="10"/>
      <c r="I42" s="17">
        <f>VLOOKUP(E42,Calificación!$A$1:$B$4,2,FALSE)</f>
        <v>0</v>
      </c>
    </row>
    <row r="43" spans="1:9" x14ac:dyDescent="0.25">
      <c r="A43" s="29"/>
      <c r="D43" s="3"/>
    </row>
    <row r="44" spans="1:9" ht="45" x14ac:dyDescent="0.25">
      <c r="A44" s="29"/>
      <c r="C44" t="s">
        <v>144</v>
      </c>
      <c r="D44" s="8" t="s">
        <v>332</v>
      </c>
      <c r="E44" s="9" t="s">
        <v>0</v>
      </c>
      <c r="G44" s="10"/>
      <c r="I44" s="17">
        <f>VLOOKUP(E44,Calificación!$A$1:$B$4,2,FALSE)</f>
        <v>0</v>
      </c>
    </row>
    <row r="45" spans="1:9" x14ac:dyDescent="0.25">
      <c r="A45" s="29"/>
      <c r="D45" s="3"/>
    </row>
    <row r="46" spans="1:9" ht="45" x14ac:dyDescent="0.25">
      <c r="A46" s="29"/>
      <c r="C46" t="s">
        <v>146</v>
      </c>
      <c r="D46" s="8" t="s">
        <v>333</v>
      </c>
      <c r="E46" s="9" t="s">
        <v>0</v>
      </c>
      <c r="G46" s="10"/>
      <c r="I46" s="17">
        <f>VLOOKUP(E46,Calificación!$A$1:$B$4,2,FALSE)</f>
        <v>0</v>
      </c>
    </row>
    <row r="47" spans="1:9" x14ac:dyDescent="0.25">
      <c r="A47" s="29"/>
      <c r="D47" s="3"/>
    </row>
    <row r="48" spans="1:9" x14ac:dyDescent="0.25">
      <c r="A48" s="29"/>
      <c r="C48" s="6">
        <v>3</v>
      </c>
      <c r="D48" s="19" t="s">
        <v>97</v>
      </c>
    </row>
    <row r="49" spans="1:9" x14ac:dyDescent="0.25">
      <c r="A49" s="29"/>
      <c r="D49" s="3"/>
    </row>
    <row r="50" spans="1:9" ht="45" x14ac:dyDescent="0.25">
      <c r="A50" s="29"/>
      <c r="C50" t="s">
        <v>148</v>
      </c>
      <c r="D50" s="3" t="s">
        <v>334</v>
      </c>
      <c r="E50" s="9" t="s">
        <v>0</v>
      </c>
      <c r="G50" s="10"/>
      <c r="I50" s="17">
        <f>VLOOKUP(E50,Calificación!$A$1:$B$4,2,FALSE)</f>
        <v>0</v>
      </c>
    </row>
    <row r="51" spans="1:9" x14ac:dyDescent="0.25">
      <c r="A51" s="29"/>
      <c r="D51" s="3"/>
    </row>
    <row r="52" spans="1:9" ht="45" x14ac:dyDescent="0.25">
      <c r="A52" s="29"/>
      <c r="C52" t="s">
        <v>150</v>
      </c>
      <c r="D52" s="3" t="s">
        <v>335</v>
      </c>
      <c r="E52" s="9" t="s">
        <v>0</v>
      </c>
      <c r="G52" s="10"/>
      <c r="I52" s="17">
        <f>VLOOKUP(E52,Calificación!$A$1:$B$4,2,FALSE)</f>
        <v>0</v>
      </c>
    </row>
    <row r="53" spans="1:9" x14ac:dyDescent="0.25">
      <c r="A53" s="29"/>
      <c r="D53" s="3"/>
    </row>
    <row r="54" spans="1:9" ht="45" x14ac:dyDescent="0.25">
      <c r="A54" s="29"/>
      <c r="C54" t="s">
        <v>152</v>
      </c>
      <c r="D54" s="8" t="s">
        <v>336</v>
      </c>
      <c r="E54" s="9" t="s">
        <v>0</v>
      </c>
      <c r="G54" s="10"/>
      <c r="I54" s="17">
        <f>VLOOKUP(E54,Calificación!$A$1:$B$4,2,FALSE)</f>
        <v>0</v>
      </c>
    </row>
    <row r="55" spans="1:9" x14ac:dyDescent="0.25">
      <c r="A55" s="29"/>
      <c r="D55" s="3"/>
    </row>
    <row r="56" spans="1:9" ht="45" x14ac:dyDescent="0.25">
      <c r="A56" s="29"/>
      <c r="C56" t="s">
        <v>154</v>
      </c>
      <c r="D56" s="8" t="s">
        <v>337</v>
      </c>
      <c r="E56" s="9" t="s">
        <v>0</v>
      </c>
      <c r="G56" s="10"/>
      <c r="I56" s="17">
        <f>VLOOKUP(E56,Calificación!$A$1:$B$4,2,FALSE)</f>
        <v>0</v>
      </c>
    </row>
    <row r="57" spans="1:9" x14ac:dyDescent="0.25">
      <c r="A57" s="29"/>
      <c r="D57" s="3"/>
    </row>
    <row r="58" spans="1:9" ht="45" x14ac:dyDescent="0.25">
      <c r="A58" s="8"/>
      <c r="C58" t="s">
        <v>156</v>
      </c>
      <c r="D58" s="8" t="s">
        <v>338</v>
      </c>
      <c r="E58" s="9" t="s">
        <v>0</v>
      </c>
      <c r="G58" s="10"/>
      <c r="I58" s="17">
        <f>VLOOKUP(E58,Calificación!$A$1:$B$4,2,FALSE)</f>
        <v>0</v>
      </c>
    </row>
    <row r="59" spans="1:9" x14ac:dyDescent="0.25">
      <c r="A59" s="8"/>
      <c r="D59" s="3"/>
    </row>
    <row r="60" spans="1:9" ht="45" x14ac:dyDescent="0.25">
      <c r="A60" s="8"/>
      <c r="C60" t="s">
        <v>158</v>
      </c>
      <c r="D60" s="8" t="s">
        <v>339</v>
      </c>
      <c r="E60" s="9" t="s">
        <v>0</v>
      </c>
      <c r="G60" s="10"/>
      <c r="I60" s="17">
        <f>VLOOKUP(E60,Calificación!$A$1:$B$4,2,FALSE)</f>
        <v>0</v>
      </c>
    </row>
    <row r="61" spans="1:9" x14ac:dyDescent="0.25">
      <c r="A61" s="8"/>
      <c r="D61" s="3"/>
    </row>
    <row r="62" spans="1:9" ht="45" x14ac:dyDescent="0.25">
      <c r="A62" s="8"/>
      <c r="C62" t="s">
        <v>160</v>
      </c>
      <c r="D62" s="8" t="s">
        <v>340</v>
      </c>
      <c r="E62" s="9" t="s">
        <v>0</v>
      </c>
      <c r="G62" s="10"/>
      <c r="I62" s="17">
        <f>VLOOKUP(E62,Calificación!$A$1:$B$4,2,FALSE)</f>
        <v>0</v>
      </c>
    </row>
    <row r="63" spans="1:9" x14ac:dyDescent="0.25">
      <c r="A63" s="8"/>
      <c r="D63" s="3"/>
    </row>
    <row r="64" spans="1:9" ht="45" x14ac:dyDescent="0.25">
      <c r="A64" s="8"/>
      <c r="C64" t="s">
        <v>162</v>
      </c>
      <c r="D64" s="8" t="s">
        <v>341</v>
      </c>
      <c r="E64" s="9" t="s">
        <v>0</v>
      </c>
      <c r="G64" s="10"/>
      <c r="I64" s="17">
        <f>VLOOKUP(E64,Calificación!$A$1:$B$4,2,FALSE)</f>
        <v>0</v>
      </c>
    </row>
    <row r="65" spans="1:9" x14ac:dyDescent="0.25">
      <c r="A65" s="8"/>
      <c r="D65" s="3"/>
    </row>
    <row r="66" spans="1:9" ht="45" x14ac:dyDescent="0.25">
      <c r="A66" s="8"/>
      <c r="C66" t="s">
        <v>136</v>
      </c>
      <c r="D66" s="8" t="s">
        <v>342</v>
      </c>
      <c r="E66" s="9" t="s">
        <v>0</v>
      </c>
      <c r="G66" s="10"/>
      <c r="I66" s="17">
        <f>VLOOKUP(E66,Calificación!$A$1:$B$4,2,FALSE)</f>
        <v>0</v>
      </c>
    </row>
    <row r="67" spans="1:9" x14ac:dyDescent="0.25">
      <c r="A67" s="8"/>
      <c r="D67" s="3"/>
    </row>
    <row r="68" spans="1:9" x14ac:dyDescent="0.25">
      <c r="A68" s="8"/>
      <c r="D68" s="3"/>
    </row>
    <row r="69" spans="1:9" x14ac:dyDescent="0.25">
      <c r="A69" s="8"/>
      <c r="D69" s="3"/>
    </row>
    <row r="70" spans="1:9" x14ac:dyDescent="0.25">
      <c r="A70" s="8"/>
      <c r="D70" s="3"/>
    </row>
    <row r="71" spans="1:9" x14ac:dyDescent="0.25">
      <c r="A71" s="8"/>
      <c r="D71" s="3"/>
    </row>
    <row r="72" spans="1:9" x14ac:dyDescent="0.25">
      <c r="A72" s="8"/>
      <c r="D72" s="3"/>
    </row>
    <row r="73" spans="1:9" x14ac:dyDescent="0.25">
      <c r="A73" s="8"/>
      <c r="D73" s="3"/>
    </row>
    <row r="74" spans="1:9" x14ac:dyDescent="0.25">
      <c r="A74" s="8"/>
      <c r="D74" s="3"/>
    </row>
    <row r="75" spans="1:9" x14ac:dyDescent="0.25">
      <c r="A75" s="8"/>
      <c r="D75" s="3"/>
    </row>
    <row r="76" spans="1:9" x14ac:dyDescent="0.25">
      <c r="A76" s="8"/>
      <c r="D76" s="3"/>
    </row>
    <row r="77" spans="1:9" x14ac:dyDescent="0.25">
      <c r="A77" s="8"/>
      <c r="D77" s="3"/>
    </row>
    <row r="78" spans="1:9" x14ac:dyDescent="0.25">
      <c r="A78" s="8"/>
      <c r="D78" s="3"/>
    </row>
    <row r="79" spans="1:9" x14ac:dyDescent="0.25">
      <c r="A79" s="8"/>
      <c r="D79" s="3"/>
    </row>
    <row r="80" spans="1:9" x14ac:dyDescent="0.25">
      <c r="A80" s="8"/>
      <c r="D80" s="3"/>
    </row>
    <row r="81" spans="1:4" x14ac:dyDescent="0.25">
      <c r="A81" s="8"/>
      <c r="D81" s="3"/>
    </row>
    <row r="82" spans="1:4" x14ac:dyDescent="0.25">
      <c r="A82" s="8"/>
      <c r="D82" s="3"/>
    </row>
    <row r="83" spans="1:4" x14ac:dyDescent="0.25">
      <c r="A83" s="8"/>
      <c r="D83" s="3"/>
    </row>
    <row r="84" spans="1:4" x14ac:dyDescent="0.25">
      <c r="D84" s="3"/>
    </row>
    <row r="85" spans="1:4" x14ac:dyDescent="0.25">
      <c r="D85" s="3"/>
    </row>
    <row r="86" spans="1:4" x14ac:dyDescent="0.25">
      <c r="D86" s="3"/>
    </row>
    <row r="87" spans="1:4" x14ac:dyDescent="0.25">
      <c r="D87" s="3"/>
    </row>
    <row r="88" spans="1:4" x14ac:dyDescent="0.25">
      <c r="D88" s="3"/>
    </row>
    <row r="89" spans="1:4" x14ac:dyDescent="0.25">
      <c r="D89" s="3"/>
    </row>
    <row r="90" spans="1:4" x14ac:dyDescent="0.25">
      <c r="D90" s="3"/>
    </row>
    <row r="91" spans="1:4" x14ac:dyDescent="0.25">
      <c r="D91" s="3"/>
    </row>
    <row r="92" spans="1:4" x14ac:dyDescent="0.25">
      <c r="D92" s="3"/>
    </row>
    <row r="93" spans="1:4" x14ac:dyDescent="0.25">
      <c r="D93" s="3"/>
    </row>
    <row r="96" spans="1:4" x14ac:dyDescent="0.25">
      <c r="D96" s="28"/>
    </row>
    <row r="97" spans="4:4" x14ac:dyDescent="0.25">
      <c r="D97" s="28"/>
    </row>
    <row r="99" spans="4:4" x14ac:dyDescent="0.25">
      <c r="D99" s="28"/>
    </row>
    <row r="100" spans="4:4" x14ac:dyDescent="0.25">
      <c r="D100" s="28"/>
    </row>
  </sheetData>
  <mergeCells count="6">
    <mergeCell ref="A39:A57"/>
    <mergeCell ref="A31:A33"/>
    <mergeCell ref="D99:D100"/>
    <mergeCell ref="D96:D97"/>
    <mergeCell ref="A3:A10"/>
    <mergeCell ref="A12:A29"/>
  </mergeCells>
  <dataValidations count="2">
    <dataValidation type="whole" allowBlank="1" showErrorMessage="1" errorTitle="Dato no Válido" error="Por favor ingrese el dato correcto, entre 0 y 100." promptTitle="Impacto Organizacional" prompt="Ingrese un porcentaje de Impacto" sqref="I6:I8 I10 I12 I14 I16:I20 I22 I24 I26 I30 I32 I34 I36 I38 I40 I42 I44 I46 I50 I28 I52 I54 I56 I58 I60 I62 I64 I66" xr:uid="{51A8D58E-70B6-44A3-8B42-C1D49CDC593D}">
      <formula1>0</formula1>
      <formula2>100</formula2>
    </dataValidation>
    <dataValidation type="whole" allowBlank="1" showErrorMessage="1" errorTitle="Dato no Válido" error="Por favor ingrese el dato correcto, entre 0 y 100." promptTitle="Implementación Organizacion" prompt="Ingrese un porcentaje de Impacto" sqref="I4" xr:uid="{260F8641-3376-4507-8B65-82E466CE6A11}">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Mensaje" error="Debe seleccionar un elemento de la lista" promptTitle="Evaluación Implementación" prompt="Calificación en la Implementación" xr:uid="{00000000-0002-0000-0800-000000000000}">
          <x14:formula1>
            <xm:f>Calificación!$A$1:$A$4</xm:f>
          </x14:formula1>
          <xm:sqref>E4 E6 E8 E10 E12 E14 E16 E20 E22 E24 E26 E28 E30 E32 E34 E36 E38 E40 E42 E44 E46 E50 E52 E54 E56 E58 E60 E62 E64 E66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Calificación</vt:lpstr>
      <vt:lpstr>Gestión de Riesgos</vt:lpstr>
      <vt:lpstr>GACC</vt:lpstr>
      <vt:lpstr>GIA</vt:lpstr>
      <vt:lpstr>GAV</vt:lpstr>
      <vt:lpstr>CS</vt:lpstr>
      <vt:lpstr>IIC</vt:lpstr>
      <vt:lpstr>REICO</vt:lpstr>
      <vt:lpstr>GCSEE</vt:lpstr>
      <vt:lpstr>AP</vt:lpstr>
      <vt:lpstr>GPSC</vt:lpstr>
      <vt:lpstr>GPII</vt:lpstr>
      <vt:lpstr>Resultados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Mario Aristizabal Correa</dc:creator>
  <cp:keywords/>
  <dc:description/>
  <cp:lastModifiedBy>Jorge Mario Aristizabal Correa</cp:lastModifiedBy>
  <cp:revision/>
  <dcterms:created xsi:type="dcterms:W3CDTF">2018-01-03T14:38:06Z</dcterms:created>
  <dcterms:modified xsi:type="dcterms:W3CDTF">2018-09-22T01:26:04Z</dcterms:modified>
  <cp:category/>
  <cp:contentStatus/>
</cp:coreProperties>
</file>